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ERGIO MACIEL\Cuenta Publica 2025\segundo trimestre\2do Trimestre\Datos Abiertos\"/>
    </mc:Choice>
  </mc:AlternateContent>
  <bookViews>
    <workbookView xWindow="0" yWindow="0" windowWidth="28800" windowHeight="12315"/>
  </bookViews>
  <sheets>
    <sheet name="Egresos x Endeudamiento Neto" sheetId="1" r:id="rId1"/>
    <sheet name="Fechas" sheetId="8" state="hidden" r:id="rId2"/>
    <sheet name="Leyendas" sheetId="7" state="hidden" r:id="rId3"/>
    <sheet name="fuente2" sheetId="9" state="hidden" r:id="rId4"/>
    <sheet name="fuente1" sheetId="6" state="hidden" r:id="rId5"/>
    <sheet name="BExRepositorySheet" sheetId="4" state="veryHidden" r:id="rId6"/>
  </sheets>
  <externalReferences>
    <externalReference r:id="rId7"/>
  </externalReferences>
  <definedNames>
    <definedName name="_xlnm.Print_Area" localSheetId="0">'Egresos x Endeudamiento Neto'!$A$3:$J$27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" l="1"/>
  <c r="B22" i="1" l="1"/>
  <c r="B21" i="1"/>
  <c r="B20" i="1"/>
  <c r="H20" i="1" s="1"/>
  <c r="J20" i="1" s="1"/>
  <c r="B19" i="1"/>
  <c r="H19" i="1" s="1"/>
  <c r="B18" i="1"/>
  <c r="H18" i="1" s="1"/>
  <c r="J18" i="1" s="1"/>
  <c r="B17" i="1"/>
  <c r="B16" i="1"/>
  <c r="H16" i="1" s="1"/>
  <c r="J16" i="1" s="1"/>
  <c r="B15" i="1"/>
  <c r="H15" i="1" s="1"/>
  <c r="B14" i="1"/>
  <c r="H14" i="1" s="1"/>
  <c r="J14" i="1" s="1"/>
  <c r="B13" i="1"/>
  <c r="H13" i="1" s="1"/>
  <c r="B25" i="1"/>
  <c r="I25" i="1" s="1"/>
  <c r="B24" i="1"/>
  <c r="H24" i="1" s="1"/>
  <c r="B23" i="1"/>
  <c r="H22" i="1"/>
  <c r="H12" i="1"/>
  <c r="H21" i="1"/>
  <c r="J21" i="1" s="1"/>
  <c r="H17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D3" i="6"/>
  <c r="D2" i="6"/>
  <c r="C2" i="6"/>
  <c r="E2" i="6"/>
  <c r="E3" i="6"/>
  <c r="C3" i="6"/>
  <c r="H25" i="1" l="1"/>
  <c r="J25" i="1" s="1"/>
  <c r="J15" i="1"/>
  <c r="J19" i="1"/>
  <c r="J24" i="1"/>
  <c r="J13" i="1"/>
  <c r="J17" i="1"/>
  <c r="J12" i="1"/>
  <c r="J23" i="1"/>
  <c r="J22" i="1"/>
  <c r="F4" i="8"/>
  <c r="F5" i="8" s="1"/>
  <c r="E4" i="8"/>
  <c r="H27" i="1" l="1"/>
  <c r="I27" i="1"/>
  <c r="E5" i="8"/>
  <c r="B10" i="8"/>
  <c r="L1" i="1"/>
  <c r="N1" i="1" s="1"/>
  <c r="M1" i="1" l="1"/>
  <c r="G1" i="1"/>
  <c r="J27" i="1" l="1"/>
</calcChain>
</file>

<file path=xl/sharedStrings.xml><?xml version="1.0" encoding="utf-8"?>
<sst xmlns="http://schemas.openxmlformats.org/spreadsheetml/2006/main" count="169" uniqueCount="108">
  <si>
    <t>Identificación de Crédito o Instrumento</t>
  </si>
  <si>
    <t>Contratación/Colocación</t>
  </si>
  <si>
    <t>Amortización</t>
  </si>
  <si>
    <t>Endeudamiento Neto</t>
  </si>
  <si>
    <t>A</t>
  </si>
  <si>
    <t>B</t>
  </si>
  <si>
    <t>C=A-B</t>
  </si>
  <si>
    <t>Diferencia</t>
  </si>
  <si>
    <t>ENDEUDAMIENTO INTERNO / AMORTIZACIÓN DE LA DEUDA INTERNA POR EMISION DE TITULOS Y VALORES</t>
  </si>
  <si>
    <t>ENDEUDAMIENTO INTERNO / AMORTIZACIÓN DE LA DEUDA INTERNA CON INSTITUCIONES DE CRÉDITO</t>
  </si>
  <si>
    <t>GOBIERNO DEL ESTADO DE MICHOACAN DE OCAMPO</t>
  </si>
  <si>
    <t>Estado Analítico del Ejercicio del Presupuesto de Egresos</t>
  </si>
  <si>
    <t>Institución Bancaria</t>
  </si>
  <si>
    <t>Contratación/Colocación
            A</t>
  </si>
  <si>
    <t>Endeudamiento Neto
     C= A - B</t>
  </si>
  <si>
    <t>Resultado total</t>
  </si>
  <si>
    <t>ENDEUDAMIENTO INTERNO / AMORTIZACIÓN DE LA DEUDA INTERNA POR</t>
  </si>
  <si>
    <t/>
  </si>
  <si>
    <t>Amortización
        B</t>
  </si>
  <si>
    <t>ENDEUDAMIENTO INTERNO / AMORTIZACIÓN DE LA DEUDA INTERNA CON</t>
  </si>
  <si>
    <t>Periodo</t>
  </si>
  <si>
    <t>Ejercicio</t>
  </si>
  <si>
    <t>MES Inicial</t>
  </si>
  <si>
    <t>MES Final</t>
  </si>
  <si>
    <t>Enero</t>
  </si>
  <si>
    <t>Marzo</t>
  </si>
  <si>
    <t>ENE</t>
  </si>
  <si>
    <t>01</t>
  </si>
  <si>
    <t>03</t>
  </si>
  <si>
    <t>FEB</t>
  </si>
  <si>
    <t>Febrero</t>
  </si>
  <si>
    <t>02</t>
  </si>
  <si>
    <t>Mes</t>
  </si>
  <si>
    <t>MAR</t>
  </si>
  <si>
    <t>ABR</t>
  </si>
  <si>
    <t>Abril</t>
  </si>
  <si>
    <t>04</t>
  </si>
  <si>
    <t>MAY</t>
  </si>
  <si>
    <t>Mayo</t>
  </si>
  <si>
    <t>05</t>
  </si>
  <si>
    <t>JUN</t>
  </si>
  <si>
    <t>Junio</t>
  </si>
  <si>
    <t>06</t>
  </si>
  <si>
    <t>JUL</t>
  </si>
  <si>
    <t>Julio</t>
  </si>
  <si>
    <t>07</t>
  </si>
  <si>
    <t>AGO</t>
  </si>
  <si>
    <t>Agosto</t>
  </si>
  <si>
    <t>08</t>
  </si>
  <si>
    <t>SEP</t>
  </si>
  <si>
    <t>Septiembre</t>
  </si>
  <si>
    <t>09</t>
  </si>
  <si>
    <t>OCT</t>
  </si>
  <si>
    <t>Octubre</t>
  </si>
  <si>
    <t>10</t>
  </si>
  <si>
    <t>NOV</t>
  </si>
  <si>
    <t>Noviembre</t>
  </si>
  <si>
    <t>11</t>
  </si>
  <si>
    <t>DIC</t>
  </si>
  <si>
    <t>Diciembre</t>
  </si>
  <si>
    <t>12</t>
  </si>
  <si>
    <t>Instituciones Bancarias</t>
  </si>
  <si>
    <t>Total Instituciones Bancarias</t>
  </si>
  <si>
    <t>Selección vacía</t>
  </si>
  <si>
    <t>25</t>
  </si>
  <si>
    <t>#</t>
  </si>
  <si>
    <t>Área funcional</t>
  </si>
  <si>
    <t>Clasificación administrativa</t>
  </si>
  <si>
    <t>Clasificación Geográfica</t>
  </si>
  <si>
    <t>Direccion</t>
  </si>
  <si>
    <t>Entidad Federativa</t>
  </si>
  <si>
    <t>Estruct.</t>
  </si>
  <si>
    <t>Localidad</t>
  </si>
  <si>
    <t>Municipio</t>
  </si>
  <si>
    <t>Pos.presupuestaria</t>
  </si>
  <si>
    <t>Ratios</t>
  </si>
  <si>
    <t>Región</t>
  </si>
  <si>
    <t>Secretaría</t>
  </si>
  <si>
    <t>Subsecretaría</t>
  </si>
  <si>
    <t>Unidad Responsable</t>
  </si>
  <si>
    <t>Resultado</t>
  </si>
  <si>
    <t>4113NAMDZF096AZ5</t>
  </si>
  <si>
    <t>24025 AZTECA - $500 Millo</t>
  </si>
  <si>
    <t>4113NAMDZF096BJ6</t>
  </si>
  <si>
    <t>24025 BAJÍO - $600 Millon</t>
  </si>
  <si>
    <t>4113NAMDZF096BN2</t>
  </si>
  <si>
    <t>24025 BANORTE 2 - $2,500</t>
  </si>
  <si>
    <t>4113NAMDZF096BN9</t>
  </si>
  <si>
    <t>24025 BANOBRAS - $10,899</t>
  </si>
  <si>
    <t>4113NAMDZF096BNM</t>
  </si>
  <si>
    <t>24025 BANORTE 3 - $1,000</t>
  </si>
  <si>
    <t>4113NAMDZF096BT1</t>
  </si>
  <si>
    <t>24025 BANORTE 1 - $2,500</t>
  </si>
  <si>
    <t>4113NAMDZF096BV1</t>
  </si>
  <si>
    <t>24025 BBVA - $1,000 Millo</t>
  </si>
  <si>
    <t>4113NAMDZF096CBO</t>
  </si>
  <si>
    <t>24025 Crédito BANOBRAS 56</t>
  </si>
  <si>
    <t>4113NAMDZF096CBX</t>
  </si>
  <si>
    <t>25025 Crédito Banamex $1</t>
  </si>
  <si>
    <t>4113NAMDZF096CFS</t>
  </si>
  <si>
    <t>24025 Crédito FISE</t>
  </si>
  <si>
    <t>001.2025..006.2025</t>
  </si>
  <si>
    <t>05/08/2025</t>
  </si>
  <si>
    <t>4113NAMDZF096BV2</t>
  </si>
  <si>
    <t>25025 Crédito Largo Plaz</t>
  </si>
  <si>
    <t>4113NAMDZF096BV3</t>
  </si>
  <si>
    <t>Del 1 de Enero al 30 de Junio del 2025</t>
  </si>
  <si>
    <t>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</si>
</sst>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00"/>
    <numFmt numFmtId="165" formatCode="#,##0.00_ ;\(#,##0.00\)\ "/>
  </numFmts>
  <fonts count="5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rgb="FF000000"/>
      <name val="Arial"/>
      <family val="2"/>
    </font>
    <font>
      <b/>
      <sz val="12"/>
      <color theme="1"/>
      <name val="Courier New"/>
      <family val="3"/>
    </font>
    <font>
      <b/>
      <sz val="11"/>
      <color theme="1"/>
      <name val="Courier New"/>
      <family val="3"/>
    </font>
    <font>
      <sz val="10"/>
      <name val="Courier New"/>
      <family val="3"/>
    </font>
    <font>
      <b/>
      <sz val="10"/>
      <name val="Courier New"/>
      <family val="3"/>
    </font>
    <font>
      <sz val="10"/>
      <color theme="1"/>
      <name val="Courier New"/>
      <family val="3"/>
    </font>
    <font>
      <sz val="11"/>
      <name val="Courier New"/>
      <family val="3"/>
    </font>
    <font>
      <b/>
      <sz val="11"/>
      <name val="Courier New"/>
      <family val="3"/>
    </font>
    <font>
      <b/>
      <sz val="10"/>
      <color theme="1"/>
      <name val="Courier New"/>
      <family val="3"/>
    </font>
    <font>
      <sz val="10"/>
      <color rgb="FFFF0000"/>
      <name val="Courier New"/>
      <family val="3"/>
    </font>
  </fonts>
  <fills count="5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36">
    <xf numFmtId="0" fontId="0" fillId="0" borderId="0"/>
    <xf numFmtId="0" fontId="7" fillId="0" borderId="0"/>
    <xf numFmtId="0" fontId="28" fillId="0" borderId="20" applyNumberFormat="0" applyFill="0" applyAlignment="0" applyProtection="0"/>
    <xf numFmtId="0" fontId="29" fillId="0" borderId="21" applyNumberFormat="0" applyFill="0" applyAlignment="0" applyProtection="0"/>
    <xf numFmtId="0" fontId="12" fillId="0" borderId="22" applyNumberFormat="0" applyFill="0" applyAlignment="0" applyProtection="0"/>
    <xf numFmtId="0" fontId="12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14" fillId="7" borderId="0" applyNumberFormat="0" applyBorder="0" applyAlignment="0" applyProtection="0"/>
    <xf numFmtId="0" fontId="15" fillId="6" borderId="0" applyNumberFormat="0" applyBorder="0" applyAlignment="0" applyProtection="0"/>
    <xf numFmtId="0" fontId="13" fillId="6" borderId="12" applyNumberFormat="0" applyAlignment="0" applyProtection="0"/>
    <xf numFmtId="0" fontId="16" fillId="4" borderId="16" applyNumberFormat="0" applyAlignment="0" applyProtection="0"/>
    <xf numFmtId="0" fontId="9" fillId="4" borderId="12" applyNumberFormat="0" applyAlignment="0" applyProtection="0"/>
    <xf numFmtId="0" fontId="11" fillId="0" borderId="14" applyNumberFormat="0" applyFill="0" applyAlignment="0" applyProtection="0"/>
    <xf numFmtId="0" fontId="10" fillId="5" borderId="13" applyNumberFormat="0" applyAlignment="0" applyProtection="0"/>
    <xf numFmtId="0" fontId="26" fillId="0" borderId="0" applyNumberFormat="0" applyFill="0" applyBorder="0" applyAlignment="0" applyProtection="0"/>
    <xf numFmtId="0" fontId="7" fillId="8" borderId="15" applyNumberFormat="0" applyFont="0" applyAlignment="0" applyProtection="0"/>
    <xf numFmtId="0" fontId="27" fillId="0" borderId="0" applyNumberFormat="0" applyFill="0" applyBorder="0" applyAlignment="0" applyProtection="0"/>
    <xf numFmtId="0" fontId="30" fillId="0" borderId="23" applyNumberFormat="0" applyFill="0" applyAlignment="0" applyProtection="0"/>
    <xf numFmtId="4" fontId="17" fillId="9" borderId="17" applyNumberFormat="0" applyProtection="0">
      <alignment vertical="center"/>
    </xf>
    <xf numFmtId="4" fontId="18" fillId="9" borderId="17" applyNumberFormat="0" applyProtection="0">
      <alignment vertical="center"/>
    </xf>
    <xf numFmtId="4" fontId="17" fillId="9" borderId="17" applyNumberFormat="0" applyProtection="0">
      <alignment horizontal="left" vertical="center" indent="1"/>
    </xf>
    <xf numFmtId="0" fontId="17" fillId="9" borderId="17" applyNumberFormat="0" applyProtection="0">
      <alignment horizontal="left" vertical="top" indent="1"/>
    </xf>
    <xf numFmtId="4" fontId="17" fillId="10" borderId="0" applyNumberFormat="0" applyProtection="0">
      <alignment horizontal="left" vertical="center" indent="1"/>
    </xf>
    <xf numFmtId="4" fontId="19" fillId="11" borderId="17" applyNumberFormat="0" applyProtection="0">
      <alignment horizontal="right" vertical="center"/>
    </xf>
    <xf numFmtId="4" fontId="19" fillId="12" borderId="17" applyNumberFormat="0" applyProtection="0">
      <alignment horizontal="right" vertical="center"/>
    </xf>
    <xf numFmtId="4" fontId="19" fillId="13" borderId="17" applyNumberFormat="0" applyProtection="0">
      <alignment horizontal="right" vertical="center"/>
    </xf>
    <xf numFmtId="4" fontId="19" fillId="14" borderId="17" applyNumberFormat="0" applyProtection="0">
      <alignment horizontal="right" vertical="center"/>
    </xf>
    <xf numFmtId="4" fontId="19" fillId="15" borderId="17" applyNumberFormat="0" applyProtection="0">
      <alignment horizontal="right" vertical="center"/>
    </xf>
    <xf numFmtId="4" fontId="19" fillId="16" borderId="17" applyNumberFormat="0" applyProtection="0">
      <alignment horizontal="right" vertical="center"/>
    </xf>
    <xf numFmtId="4" fontId="19" fillId="17" borderId="17" applyNumberFormat="0" applyProtection="0">
      <alignment horizontal="right" vertical="center"/>
    </xf>
    <xf numFmtId="4" fontId="19" fillId="18" borderId="17" applyNumberFormat="0" applyProtection="0">
      <alignment horizontal="right" vertical="center"/>
    </xf>
    <xf numFmtId="4" fontId="19" fillId="19" borderId="17" applyNumberFormat="0" applyProtection="0">
      <alignment horizontal="right" vertical="center"/>
    </xf>
    <xf numFmtId="4" fontId="17" fillId="20" borderId="18" applyNumberFormat="0" applyProtection="0">
      <alignment horizontal="left" vertical="center" indent="1"/>
    </xf>
    <xf numFmtId="4" fontId="19" fillId="21" borderId="0" applyNumberFormat="0" applyProtection="0">
      <alignment horizontal="left" vertical="center" indent="1"/>
    </xf>
    <xf numFmtId="4" fontId="20" fillId="22" borderId="0" applyNumberFormat="0" applyProtection="0">
      <alignment horizontal="left" vertical="center" indent="1"/>
    </xf>
    <xf numFmtId="4" fontId="19" fillId="10" borderId="17" applyNumberFormat="0" applyProtection="0">
      <alignment horizontal="right" vertical="center"/>
    </xf>
    <xf numFmtId="4" fontId="21" fillId="21" borderId="0" applyNumberFormat="0" applyProtection="0">
      <alignment horizontal="left" vertical="center" indent="1"/>
    </xf>
    <xf numFmtId="4" fontId="21" fillId="10" borderId="0" applyNumberFormat="0" applyProtection="0">
      <alignment horizontal="left" vertical="center" indent="1"/>
    </xf>
    <xf numFmtId="0" fontId="7" fillId="22" borderId="17" applyNumberFormat="0" applyProtection="0">
      <alignment horizontal="left" vertical="center" indent="1"/>
    </xf>
    <xf numFmtId="0" fontId="7" fillId="22" borderId="17" applyNumberFormat="0" applyProtection="0">
      <alignment horizontal="left" vertical="top" indent="1"/>
    </xf>
    <xf numFmtId="0" fontId="7" fillId="10" borderId="17" applyNumberFormat="0" applyProtection="0">
      <alignment horizontal="left" vertical="center" indent="1"/>
    </xf>
    <xf numFmtId="0" fontId="7" fillId="10" borderId="17" applyNumberFormat="0" applyProtection="0">
      <alignment horizontal="left" vertical="top" indent="1"/>
    </xf>
    <xf numFmtId="0" fontId="7" fillId="23" borderId="17" applyNumberFormat="0" applyProtection="0">
      <alignment horizontal="left" vertical="center" indent="1"/>
    </xf>
    <xf numFmtId="0" fontId="7" fillId="23" borderId="17" applyNumberFormat="0" applyProtection="0">
      <alignment horizontal="left" vertical="top" indent="1"/>
    </xf>
    <xf numFmtId="0" fontId="7" fillId="21" borderId="17" applyNumberFormat="0" applyProtection="0">
      <alignment horizontal="left" vertical="center" indent="1"/>
    </xf>
    <xf numFmtId="0" fontId="7" fillId="21" borderId="17" applyNumberFormat="0" applyProtection="0">
      <alignment horizontal="left" vertical="top" indent="1"/>
    </xf>
    <xf numFmtId="0" fontId="7" fillId="24" borderId="19" applyNumberFormat="0">
      <protection locked="0"/>
    </xf>
    <xf numFmtId="4" fontId="19" fillId="25" borderId="17" applyNumberFormat="0" applyProtection="0">
      <alignment vertical="center"/>
    </xf>
    <xf numFmtId="4" fontId="22" fillId="25" borderId="17" applyNumberFormat="0" applyProtection="0">
      <alignment vertical="center"/>
    </xf>
    <xf numFmtId="4" fontId="19" fillId="25" borderId="17" applyNumberFormat="0" applyProtection="0">
      <alignment horizontal="left" vertical="center" indent="1"/>
    </xf>
    <xf numFmtId="0" fontId="19" fillId="25" borderId="17" applyNumberFormat="0" applyProtection="0">
      <alignment horizontal="left" vertical="top" indent="1"/>
    </xf>
    <xf numFmtId="4" fontId="19" fillId="21" borderId="17" applyNumberFormat="0" applyProtection="0">
      <alignment horizontal="right" vertical="center"/>
    </xf>
    <xf numFmtId="4" fontId="22" fillId="21" borderId="17" applyNumberFormat="0" applyProtection="0">
      <alignment horizontal="right" vertical="center"/>
    </xf>
    <xf numFmtId="4" fontId="19" fillId="10" borderId="17" applyNumberFormat="0" applyProtection="0">
      <alignment horizontal="left" vertical="center" indent="1"/>
    </xf>
    <xf numFmtId="0" fontId="19" fillId="10" borderId="17" applyNumberFormat="0" applyProtection="0">
      <alignment horizontal="left" vertical="top" indent="1"/>
    </xf>
    <xf numFmtId="4" fontId="23" fillId="26" borderId="0" applyNumberFormat="0" applyProtection="0">
      <alignment horizontal="left" vertical="center" indent="1"/>
    </xf>
    <xf numFmtId="4" fontId="24" fillId="21" borderId="17" applyNumberFormat="0" applyProtection="0">
      <alignment horizontal="right" vertical="center"/>
    </xf>
    <xf numFmtId="0" fontId="25" fillId="0" borderId="0" applyNumberFormat="0" applyFill="0" applyBorder="0" applyAlignment="0" applyProtection="0"/>
    <xf numFmtId="0" fontId="5" fillId="0" borderId="0"/>
    <xf numFmtId="4" fontId="19" fillId="21" borderId="0" applyNumberFormat="0" applyProtection="0">
      <alignment horizontal="left" vertical="center" indent="1"/>
    </xf>
    <xf numFmtId="4" fontId="19" fillId="10" borderId="0" applyNumberFormat="0" applyProtection="0">
      <alignment horizontal="left" vertical="center" inden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4" fontId="19" fillId="21" borderId="0" applyNumberFormat="0" applyProtection="0">
      <alignment horizontal="left" vertical="center" indent="1"/>
    </xf>
    <xf numFmtId="4" fontId="19" fillId="10" borderId="0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4" fillId="0" borderId="0"/>
    <xf numFmtId="0" fontId="7" fillId="0" borderId="0"/>
    <xf numFmtId="0" fontId="28" fillId="0" borderId="20" applyNumberFormat="0" applyFill="0" applyAlignment="0" applyProtection="0"/>
    <xf numFmtId="0" fontId="29" fillId="0" borderId="21" applyNumberFormat="0" applyFill="0" applyAlignment="0" applyProtection="0"/>
    <xf numFmtId="0" fontId="12" fillId="0" borderId="22" applyNumberFormat="0" applyFill="0" applyAlignment="0" applyProtection="0"/>
    <xf numFmtId="0" fontId="12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14" fillId="7" borderId="0" applyNumberFormat="0" applyBorder="0" applyAlignment="0" applyProtection="0"/>
    <xf numFmtId="0" fontId="15" fillId="6" borderId="0" applyNumberFormat="0" applyBorder="0" applyAlignment="0" applyProtection="0"/>
    <xf numFmtId="0" fontId="13" fillId="6" borderId="12" applyNumberFormat="0" applyAlignment="0" applyProtection="0"/>
    <xf numFmtId="0" fontId="16" fillId="4" borderId="16" applyNumberFormat="0" applyAlignment="0" applyProtection="0"/>
    <xf numFmtId="0" fontId="9" fillId="4" borderId="12" applyNumberFormat="0" applyAlignment="0" applyProtection="0"/>
    <xf numFmtId="0" fontId="11" fillId="0" borderId="14" applyNumberFormat="0" applyFill="0" applyAlignment="0" applyProtection="0"/>
    <xf numFmtId="0" fontId="10" fillId="5" borderId="13" applyNumberFormat="0" applyAlignment="0" applyProtection="0"/>
    <xf numFmtId="0" fontId="26" fillId="0" borderId="0" applyNumberFormat="0" applyFill="0" applyBorder="0" applyAlignment="0" applyProtection="0"/>
    <xf numFmtId="0" fontId="7" fillId="8" borderId="15" applyNumberFormat="0" applyFont="0" applyAlignment="0" applyProtection="0"/>
    <xf numFmtId="0" fontId="27" fillId="0" borderId="0" applyNumberFormat="0" applyFill="0" applyBorder="0" applyAlignment="0" applyProtection="0"/>
    <xf numFmtId="0" fontId="30" fillId="0" borderId="23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2" fillId="0" borderId="0" applyNumberFormat="0" applyFill="0" applyBorder="0" applyAlignment="0" applyProtection="0"/>
    <xf numFmtId="0" fontId="33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33" fillId="30" borderId="0" applyNumberFormat="0" applyBorder="0" applyAlignment="0" applyProtection="0"/>
    <xf numFmtId="0" fontId="33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33" fillId="34" borderId="0" applyNumberFormat="0" applyBorder="0" applyAlignment="0" applyProtection="0"/>
    <xf numFmtId="0" fontId="33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33" fillId="38" borderId="0" applyNumberFormat="0" applyBorder="0" applyAlignment="0" applyProtection="0"/>
    <xf numFmtId="0" fontId="33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33" fillId="46" borderId="0" applyNumberFormat="0" applyBorder="0" applyAlignment="0" applyProtection="0"/>
    <xf numFmtId="0" fontId="33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33" fillId="5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 applyNumberFormat="0" applyFill="0" applyBorder="0" applyAlignment="0" applyProtection="0"/>
    <xf numFmtId="0" fontId="36" fillId="0" borderId="25" applyNumberFormat="0" applyFill="0" applyAlignment="0" applyProtection="0"/>
    <xf numFmtId="0" fontId="37" fillId="0" borderId="26" applyNumberFormat="0" applyFill="0" applyAlignment="0" applyProtection="0"/>
    <xf numFmtId="0" fontId="38" fillId="0" borderId="27" applyNumberFormat="0" applyFill="0" applyAlignment="0" applyProtection="0"/>
    <xf numFmtId="0" fontId="38" fillId="0" borderId="0" applyNumberFormat="0" applyFill="0" applyBorder="0" applyAlignment="0" applyProtection="0"/>
    <xf numFmtId="0" fontId="39" fillId="51" borderId="0" applyNumberFormat="0" applyBorder="0" applyAlignment="0" applyProtection="0"/>
    <xf numFmtId="0" fontId="40" fillId="52" borderId="0" applyNumberFormat="0" applyBorder="0" applyAlignment="0" applyProtection="0"/>
    <xf numFmtId="0" fontId="41" fillId="53" borderId="0" applyNumberFormat="0" applyBorder="0" applyAlignment="0" applyProtection="0"/>
    <xf numFmtId="0" fontId="42" fillId="54" borderId="28" applyNumberFormat="0" applyAlignment="0" applyProtection="0"/>
    <xf numFmtId="0" fontId="43" fillId="55" borderId="29" applyNumberFormat="0" applyAlignment="0" applyProtection="0"/>
    <xf numFmtId="0" fontId="44" fillId="55" borderId="28" applyNumberFormat="0" applyAlignment="0" applyProtection="0"/>
    <xf numFmtId="0" fontId="45" fillId="0" borderId="30" applyNumberFormat="0" applyFill="0" applyAlignment="0" applyProtection="0"/>
    <xf numFmtId="0" fontId="46" fillId="56" borderId="31" applyNumberFormat="0" applyAlignment="0" applyProtection="0"/>
    <xf numFmtId="0" fontId="34" fillId="0" borderId="0" applyNumberFormat="0" applyFill="0" applyBorder="0" applyAlignment="0" applyProtection="0"/>
    <xf numFmtId="0" fontId="2" fillId="57" borderId="32" applyNumberFormat="0" applyFont="0" applyAlignment="0" applyProtection="0"/>
    <xf numFmtId="0" fontId="47" fillId="0" borderId="0" applyNumberFormat="0" applyFill="0" applyBorder="0" applyAlignment="0" applyProtection="0"/>
    <xf numFmtId="0" fontId="6" fillId="0" borderId="33" applyNumberFormat="0" applyFill="0" applyAlignment="0" applyProtection="0"/>
    <xf numFmtId="0" fontId="2" fillId="0" borderId="0"/>
    <xf numFmtId="0" fontId="2" fillId="57" borderId="32" applyNumberFormat="0" applyFont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7" fillId="0" borderId="0"/>
    <xf numFmtId="0" fontId="28" fillId="0" borderId="20" applyNumberFormat="0" applyFill="0" applyAlignment="0" applyProtection="0"/>
    <xf numFmtId="0" fontId="29" fillId="0" borderId="21" applyNumberFormat="0" applyFill="0" applyAlignment="0" applyProtection="0"/>
    <xf numFmtId="0" fontId="12" fillId="0" borderId="22" applyNumberFormat="0" applyFill="0" applyAlignment="0" applyProtection="0"/>
    <xf numFmtId="0" fontId="12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14" fillId="7" borderId="0" applyNumberFormat="0" applyBorder="0" applyAlignment="0" applyProtection="0"/>
    <xf numFmtId="0" fontId="15" fillId="6" borderId="0" applyNumberFormat="0" applyBorder="0" applyAlignment="0" applyProtection="0"/>
    <xf numFmtId="0" fontId="13" fillId="6" borderId="12" applyNumberFormat="0" applyAlignment="0" applyProtection="0"/>
    <xf numFmtId="0" fontId="16" fillId="4" borderId="16" applyNumberFormat="0" applyAlignment="0" applyProtection="0"/>
    <xf numFmtId="0" fontId="9" fillId="4" borderId="12" applyNumberFormat="0" applyAlignment="0" applyProtection="0"/>
    <xf numFmtId="0" fontId="11" fillId="0" borderId="14" applyNumberFormat="0" applyFill="0" applyAlignment="0" applyProtection="0"/>
    <xf numFmtId="0" fontId="10" fillId="5" borderId="13" applyNumberFormat="0" applyAlignment="0" applyProtection="0"/>
    <xf numFmtId="0" fontId="26" fillId="0" borderId="0" applyNumberFormat="0" applyFill="0" applyBorder="0" applyAlignment="0" applyProtection="0"/>
    <xf numFmtId="0" fontId="7" fillId="8" borderId="15" applyNumberFormat="0" applyFont="0" applyAlignment="0" applyProtection="0"/>
    <xf numFmtId="0" fontId="27" fillId="0" borderId="0" applyNumberFormat="0" applyFill="0" applyBorder="0" applyAlignment="0" applyProtection="0"/>
    <xf numFmtId="0" fontId="30" fillId="0" borderId="2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57" borderId="3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7" borderId="32" applyNumberFormat="0" applyFont="0" applyAlignment="0" applyProtection="0"/>
    <xf numFmtId="0" fontId="2" fillId="0" borderId="0"/>
    <xf numFmtId="0" fontId="2" fillId="57" borderId="32" applyNumberFormat="0" applyFont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57" borderId="3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7" fillId="0" borderId="0"/>
    <xf numFmtId="0" fontId="32" fillId="0" borderId="0" applyNumberFormat="0" applyFill="0" applyBorder="0" applyAlignment="0" applyProtection="0"/>
    <xf numFmtId="0" fontId="28" fillId="0" borderId="20" applyNumberFormat="0" applyFill="0" applyAlignment="0" applyProtection="0"/>
    <xf numFmtId="0" fontId="8" fillId="3" borderId="0" applyNumberFormat="0" applyBorder="0" applyAlignment="0" applyProtection="0"/>
  </cellStyleXfs>
  <cellXfs count="73">
    <xf numFmtId="0" fontId="0" fillId="0" borderId="0" xfId="0"/>
    <xf numFmtId="0" fontId="0" fillId="2" borderId="0" xfId="0" applyFill="1"/>
    <xf numFmtId="14" fontId="31" fillId="2" borderId="0" xfId="0" quotePrefix="1" applyNumberFormat="1" applyFont="1" applyFill="1"/>
    <xf numFmtId="0" fontId="31" fillId="2" borderId="0" xfId="0" applyFont="1" applyFill="1"/>
    <xf numFmtId="0" fontId="6" fillId="2" borderId="24" xfId="64" applyFont="1" applyFill="1" applyBorder="1" applyAlignment="1">
      <alignment horizontal="left"/>
    </xf>
    <xf numFmtId="0" fontId="6" fillId="2" borderId="19" xfId="64" applyFont="1" applyFill="1" applyBorder="1" applyAlignment="1">
      <alignment horizontal="left"/>
    </xf>
    <xf numFmtId="0" fontId="17" fillId="10" borderId="0" xfId="22" quotePrefix="1" applyNumberFormat="1">
      <alignment horizontal="left" vertical="center" indent="1"/>
    </xf>
    <xf numFmtId="0" fontId="19" fillId="10" borderId="17" xfId="53" quotePrefix="1" applyNumberFormat="1">
      <alignment horizontal="left" vertical="center" indent="1"/>
    </xf>
    <xf numFmtId="3" fontId="19" fillId="21" borderId="17" xfId="51" applyNumberFormat="1">
      <alignment horizontal="right" vertical="center"/>
    </xf>
    <xf numFmtId="0" fontId="17" fillId="9" borderId="17" xfId="20" quotePrefix="1" applyNumberFormat="1">
      <alignment horizontal="left" vertical="center" indent="1"/>
    </xf>
    <xf numFmtId="3" fontId="17" fillId="9" borderId="17" xfId="18" applyNumberFormat="1">
      <alignment vertical="center"/>
    </xf>
    <xf numFmtId="0" fontId="19" fillId="10" borderId="17" xfId="53" quotePrefix="1" applyNumberFormat="1" applyAlignment="1">
      <alignment horizontal="left" vertical="center" wrapText="1" indent="1"/>
    </xf>
    <xf numFmtId="4" fontId="17" fillId="9" borderId="17" xfId="18" applyNumberFormat="1">
      <alignment vertical="center"/>
    </xf>
    <xf numFmtId="164" fontId="17" fillId="9" borderId="17" xfId="18" applyNumberFormat="1">
      <alignment vertical="center"/>
    </xf>
    <xf numFmtId="164" fontId="19" fillId="21" borderId="17" xfId="51" applyNumberFormat="1">
      <alignment horizontal="right" vertical="center"/>
    </xf>
    <xf numFmtId="4" fontId="19" fillId="21" borderId="17" xfId="51" applyNumberFormat="1">
      <alignment horizontal="right" vertical="center"/>
    </xf>
    <xf numFmtId="0" fontId="7" fillId="0" borderId="0" xfId="0" applyFont="1"/>
    <xf numFmtId="0" fontId="1" fillId="0" borderId="0" xfId="231"/>
    <xf numFmtId="0" fontId="7" fillId="0" borderId="0" xfId="232"/>
    <xf numFmtId="0" fontId="7" fillId="0" borderId="0" xfId="232" quotePrefix="1"/>
    <xf numFmtId="4" fontId="1" fillId="0" borderId="0" xfId="231" applyNumberFormat="1"/>
    <xf numFmtId="0" fontId="48" fillId="0" borderId="0" xfId="231" applyFont="1" applyAlignment="1">
      <alignment vertical="top"/>
    </xf>
    <xf numFmtId="0" fontId="48" fillId="0" borderId="0" xfId="231" quotePrefix="1" applyFont="1" applyAlignment="1">
      <alignment vertical="top"/>
    </xf>
    <xf numFmtId="0" fontId="31" fillId="2" borderId="0" xfId="0" quotePrefix="1" applyFont="1" applyFill="1"/>
    <xf numFmtId="0" fontId="17" fillId="10" borderId="0" xfId="22" applyNumberFormat="1">
      <alignment horizontal="left" vertical="center" indent="1"/>
    </xf>
    <xf numFmtId="49" fontId="19" fillId="21" borderId="0" xfId="33" quotePrefix="1" applyNumberFormat="1">
      <alignment horizontal="left" vertical="center" indent="1"/>
    </xf>
    <xf numFmtId="0" fontId="51" fillId="2" borderId="37" xfId="0" applyFont="1" applyFill="1" applyBorder="1"/>
    <xf numFmtId="0" fontId="52" fillId="2" borderId="34" xfId="64" applyFont="1" applyFill="1" applyBorder="1" applyAlignment="1">
      <alignment horizontal="center"/>
    </xf>
    <xf numFmtId="0" fontId="51" fillId="2" borderId="19" xfId="0" applyFont="1" applyFill="1" applyBorder="1"/>
    <xf numFmtId="0" fontId="53" fillId="2" borderId="40" xfId="64" applyFont="1" applyFill="1" applyBorder="1" applyAlignment="1">
      <alignment horizontal="left" wrapText="1"/>
    </xf>
    <xf numFmtId="0" fontId="53" fillId="2" borderId="43" xfId="64" applyFont="1" applyFill="1" applyBorder="1" applyAlignment="1">
      <alignment horizontal="left"/>
    </xf>
    <xf numFmtId="4" fontId="54" fillId="2" borderId="19" xfId="64" applyNumberFormat="1" applyFont="1" applyFill="1" applyBorder="1" applyAlignment="1">
      <alignment horizontal="center"/>
    </xf>
    <xf numFmtId="165" fontId="54" fillId="2" borderId="44" xfId="64" applyNumberFormat="1" applyFont="1" applyFill="1" applyBorder="1" applyAlignment="1">
      <alignment horizontal="center"/>
    </xf>
    <xf numFmtId="0" fontId="51" fillId="2" borderId="41" xfId="0" applyFont="1" applyFill="1" applyBorder="1"/>
    <xf numFmtId="0" fontId="52" fillId="2" borderId="39" xfId="0" applyFont="1" applyFill="1" applyBorder="1"/>
    <xf numFmtId="4" fontId="55" fillId="2" borderId="39" xfId="64" applyNumberFormat="1" applyFont="1" applyFill="1" applyBorder="1" applyAlignment="1">
      <alignment horizontal="center"/>
    </xf>
    <xf numFmtId="165" fontId="55" fillId="2" borderId="35" xfId="64" applyNumberFormat="1" applyFont="1" applyFill="1" applyBorder="1" applyAlignment="1">
      <alignment horizontal="center"/>
    </xf>
    <xf numFmtId="0" fontId="56" fillId="2" borderId="9" xfId="64" applyFont="1" applyFill="1" applyBorder="1" applyAlignment="1">
      <alignment horizontal="center"/>
    </xf>
    <xf numFmtId="0" fontId="56" fillId="2" borderId="11" xfId="64" applyFont="1" applyFill="1" applyBorder="1" applyAlignment="1">
      <alignment horizontal="center"/>
    </xf>
    <xf numFmtId="0" fontId="56" fillId="2" borderId="10" xfId="64" applyFont="1" applyFill="1" applyBorder="1" applyAlignment="1">
      <alignment horizontal="center" vertical="center"/>
    </xf>
    <xf numFmtId="0" fontId="56" fillId="2" borderId="10" xfId="64" applyFont="1" applyFill="1" applyBorder="1" applyAlignment="1">
      <alignment horizontal="center"/>
    </xf>
    <xf numFmtId="0" fontId="56" fillId="2" borderId="0" xfId="64" applyFont="1" applyFill="1" applyAlignment="1">
      <alignment horizontal="center" wrapText="1"/>
    </xf>
    <xf numFmtId="0" fontId="56" fillId="2" borderId="11" xfId="64" applyFont="1" applyFill="1" applyBorder="1" applyAlignment="1">
      <alignment horizontal="center" vertical="center"/>
    </xf>
    <xf numFmtId="0" fontId="57" fillId="2" borderId="37" xfId="64" applyFont="1" applyFill="1" applyBorder="1" applyAlignment="1">
      <alignment horizontal="center"/>
    </xf>
    <xf numFmtId="4" fontId="51" fillId="2" borderId="19" xfId="64" applyNumberFormat="1" applyFont="1" applyFill="1" applyBorder="1" applyAlignment="1">
      <alignment horizontal="center" vertical="center"/>
    </xf>
    <xf numFmtId="165" fontId="51" fillId="2" borderId="44" xfId="64" applyNumberFormat="1" applyFont="1" applyFill="1" applyBorder="1" applyAlignment="1">
      <alignment horizontal="center" vertical="center"/>
    </xf>
    <xf numFmtId="0" fontId="51" fillId="2" borderId="36" xfId="64" applyFont="1" applyFill="1" applyBorder="1" applyAlignment="1">
      <alignment horizontal="center"/>
    </xf>
    <xf numFmtId="0" fontId="51" fillId="2" borderId="37" xfId="64" applyFont="1" applyFill="1" applyBorder="1" applyAlignment="1">
      <alignment horizontal="center"/>
    </xf>
    <xf numFmtId="0" fontId="50" fillId="2" borderId="38" xfId="64" applyFont="1" applyFill="1" applyBorder="1" applyAlignment="1">
      <alignment horizontal="center"/>
    </xf>
    <xf numFmtId="0" fontId="50" fillId="2" borderId="39" xfId="64" applyFont="1" applyFill="1" applyBorder="1" applyAlignment="1">
      <alignment horizontal="center"/>
    </xf>
    <xf numFmtId="0" fontId="56" fillId="2" borderId="1" xfId="64" applyFont="1" applyFill="1" applyBorder="1" applyAlignment="1">
      <alignment horizontal="center" vertical="center"/>
    </xf>
    <xf numFmtId="0" fontId="56" fillId="2" borderId="2" xfId="64" applyFont="1" applyFill="1" applyBorder="1" applyAlignment="1">
      <alignment horizontal="center" vertical="center"/>
    </xf>
    <xf numFmtId="0" fontId="56" fillId="2" borderId="3" xfId="64" applyFont="1" applyFill="1" applyBorder="1" applyAlignment="1">
      <alignment horizontal="center" vertical="center"/>
    </xf>
    <xf numFmtId="0" fontId="56" fillId="2" borderId="6" xfId="64" applyFont="1" applyFill="1" applyBorder="1" applyAlignment="1">
      <alignment horizontal="center" vertical="center"/>
    </xf>
    <xf numFmtId="0" fontId="56" fillId="2" borderId="7" xfId="64" applyFont="1" applyFill="1" applyBorder="1" applyAlignment="1">
      <alignment horizontal="center" vertical="center"/>
    </xf>
    <xf numFmtId="0" fontId="56" fillId="2" borderId="8" xfId="64" applyFont="1" applyFill="1" applyBorder="1" applyAlignment="1">
      <alignment horizontal="center" vertical="center"/>
    </xf>
    <xf numFmtId="0" fontId="51" fillId="2" borderId="40" xfId="64" applyFont="1" applyFill="1" applyBorder="1" applyAlignment="1">
      <alignment horizontal="center"/>
    </xf>
    <xf numFmtId="0" fontId="51" fillId="2" borderId="41" xfId="64" applyFont="1" applyFill="1" applyBorder="1" applyAlignment="1">
      <alignment horizontal="center"/>
    </xf>
    <xf numFmtId="0" fontId="51" fillId="2" borderId="42" xfId="64" applyFont="1" applyFill="1" applyBorder="1" applyAlignment="1">
      <alignment horizontal="center"/>
    </xf>
    <xf numFmtId="0" fontId="53" fillId="2" borderId="40" xfId="64" applyFont="1" applyFill="1" applyBorder="1" applyAlignment="1">
      <alignment horizontal="center" wrapText="1"/>
    </xf>
    <xf numFmtId="0" fontId="53" fillId="2" borderId="43" xfId="64" applyFont="1" applyFill="1" applyBorder="1" applyAlignment="1">
      <alignment horizontal="center" wrapText="1"/>
    </xf>
    <xf numFmtId="0" fontId="49" fillId="2" borderId="1" xfId="1" applyFont="1" applyFill="1" applyBorder="1" applyAlignment="1">
      <alignment horizontal="center"/>
    </xf>
    <xf numFmtId="0" fontId="49" fillId="2" borderId="2" xfId="1" applyFont="1" applyFill="1" applyBorder="1" applyAlignment="1">
      <alignment horizontal="center"/>
    </xf>
    <xf numFmtId="0" fontId="49" fillId="2" borderId="3" xfId="1" applyFont="1" applyFill="1" applyBorder="1" applyAlignment="1">
      <alignment horizontal="center"/>
    </xf>
    <xf numFmtId="0" fontId="56" fillId="2" borderId="4" xfId="1" applyFont="1" applyFill="1" applyBorder="1" applyAlignment="1">
      <alignment horizontal="center"/>
    </xf>
    <xf numFmtId="0" fontId="56" fillId="2" borderId="0" xfId="1" applyFont="1" applyFill="1" applyAlignment="1">
      <alignment horizontal="center"/>
    </xf>
    <xf numFmtId="0" fontId="56" fillId="2" borderId="5" xfId="1" applyFont="1" applyFill="1" applyBorder="1" applyAlignment="1">
      <alignment horizontal="center"/>
    </xf>
    <xf numFmtId="0" fontId="56" fillId="2" borderId="4" xfId="1" applyFont="1" applyFill="1" applyBorder="1" applyAlignment="1">
      <alignment horizontal="center" vertical="center"/>
    </xf>
    <xf numFmtId="0" fontId="56" fillId="2" borderId="0" xfId="1" applyFont="1" applyFill="1" applyAlignment="1">
      <alignment horizontal="center" vertical="center"/>
    </xf>
    <xf numFmtId="0" fontId="56" fillId="2" borderId="5" xfId="1" applyFont="1" applyFill="1" applyBorder="1" applyAlignment="1">
      <alignment horizontal="center" vertical="center"/>
    </xf>
    <xf numFmtId="0" fontId="50" fillId="2" borderId="6" xfId="1" applyFont="1" applyFill="1" applyBorder="1" applyAlignment="1">
      <alignment horizontal="center"/>
    </xf>
    <xf numFmtId="0" fontId="50" fillId="2" borderId="7" xfId="1" applyFont="1" applyFill="1" applyBorder="1" applyAlignment="1">
      <alignment horizontal="center"/>
    </xf>
    <xf numFmtId="0" fontId="50" fillId="2" borderId="8" xfId="1" applyFont="1" applyFill="1" applyBorder="1" applyAlignment="1">
      <alignment horizontal="center"/>
    </xf>
  </cellXfs>
  <cellStyles count="236">
    <cellStyle name="20% - Énfasis1" xfId="99" builtinId="30" customBuiltin="1"/>
    <cellStyle name="20% - Énfasis1 2" xfId="151"/>
    <cellStyle name="20% - Énfasis1 2 2" xfId="212"/>
    <cellStyle name="20% - Énfasis1 3" xfId="188"/>
    <cellStyle name="20% - Énfasis2" xfId="103" builtinId="34" customBuiltin="1"/>
    <cellStyle name="20% - Énfasis2 2" xfId="153"/>
    <cellStyle name="20% - Énfasis2 2 2" xfId="214"/>
    <cellStyle name="20% - Énfasis2 3" xfId="190"/>
    <cellStyle name="20% - Énfasis3" xfId="107" builtinId="38" customBuiltin="1"/>
    <cellStyle name="20% - Énfasis3 2" xfId="155"/>
    <cellStyle name="20% - Énfasis3 2 2" xfId="216"/>
    <cellStyle name="20% - Énfasis3 3" xfId="192"/>
    <cellStyle name="20% - Énfasis4" xfId="111" builtinId="42" customBuiltin="1"/>
    <cellStyle name="20% - Énfasis4 2" xfId="157"/>
    <cellStyle name="20% - Énfasis4 2 2" xfId="218"/>
    <cellStyle name="20% - Énfasis4 3" xfId="194"/>
    <cellStyle name="20% - Énfasis5" xfId="115" builtinId="46" customBuiltin="1"/>
    <cellStyle name="20% - Énfasis5 2" xfId="159"/>
    <cellStyle name="20% - Énfasis5 2 2" xfId="220"/>
    <cellStyle name="20% - Énfasis5 3" xfId="196"/>
    <cellStyle name="20% - Énfasis6" xfId="119" builtinId="50" customBuiltin="1"/>
    <cellStyle name="20% - Énfasis6 2" xfId="161"/>
    <cellStyle name="20% - Énfasis6 2 2" xfId="222"/>
    <cellStyle name="20% - Énfasis6 3" xfId="198"/>
    <cellStyle name="40% - Énfasis1" xfId="100" builtinId="31" customBuiltin="1"/>
    <cellStyle name="40% - Énfasis1 2" xfId="152"/>
    <cellStyle name="40% - Énfasis1 2 2" xfId="213"/>
    <cellStyle name="40% - Énfasis1 3" xfId="189"/>
    <cellStyle name="40% - Énfasis2" xfId="104" builtinId="35" customBuiltin="1"/>
    <cellStyle name="40% - Énfasis2 2" xfId="154"/>
    <cellStyle name="40% - Énfasis2 2 2" xfId="215"/>
    <cellStyle name="40% - Énfasis2 3" xfId="191"/>
    <cellStyle name="40% - Énfasis3" xfId="108" builtinId="39" customBuiltin="1"/>
    <cellStyle name="40% - Énfasis3 2" xfId="156"/>
    <cellStyle name="40% - Énfasis3 2 2" xfId="217"/>
    <cellStyle name="40% - Énfasis3 3" xfId="193"/>
    <cellStyle name="40% - Énfasis4" xfId="112" builtinId="43" customBuiltin="1"/>
    <cellStyle name="40% - Énfasis4 2" xfId="158"/>
    <cellStyle name="40% - Énfasis4 2 2" xfId="219"/>
    <cellStyle name="40% - Énfasis4 3" xfId="195"/>
    <cellStyle name="40% - Énfasis5" xfId="116" builtinId="47" customBuiltin="1"/>
    <cellStyle name="40% - Énfasis5 2" xfId="160"/>
    <cellStyle name="40% - Énfasis5 2 2" xfId="221"/>
    <cellStyle name="40% - Énfasis5 3" xfId="197"/>
    <cellStyle name="40% - Énfasis6" xfId="120" builtinId="51" customBuiltin="1"/>
    <cellStyle name="40% - Énfasis6 2" xfId="162"/>
    <cellStyle name="40% - Énfasis6 2 2" xfId="223"/>
    <cellStyle name="40% - Énfasis6 3" xfId="199"/>
    <cellStyle name="60% - Énfasis1" xfId="101" builtinId="32" customBuiltin="1"/>
    <cellStyle name="60% - Énfasis2" xfId="105" builtinId="36" customBuiltin="1"/>
    <cellStyle name="60% - Énfasis3" xfId="109" builtinId="40" customBuiltin="1"/>
    <cellStyle name="60% - Énfasis4" xfId="113" builtinId="44" customBuiltin="1"/>
    <cellStyle name="60% - Énfasis5" xfId="117" builtinId="48" customBuiltin="1"/>
    <cellStyle name="60% - Énfasis6" xfId="121" builtinId="52" customBuiltin="1"/>
    <cellStyle name="Buena" xfId="6" builtinId="26" customBuiltin="1"/>
    <cellStyle name="Buena 2" xfId="77"/>
    <cellStyle name="Buena 2 2" xfId="137"/>
    <cellStyle name="Buena 3" xfId="168"/>
    <cellStyle name="Bueno 2" xfId="235"/>
    <cellStyle name="Cálculo" xfId="11" builtinId="22" customBuiltin="1"/>
    <cellStyle name="Cálculo 2" xfId="82"/>
    <cellStyle name="Cálculo 2 2" xfId="142"/>
    <cellStyle name="Cálculo 3" xfId="173"/>
    <cellStyle name="Celda de comprobación" xfId="13" builtinId="23" customBuiltin="1"/>
    <cellStyle name="Celda de comprobación 2" xfId="84"/>
    <cellStyle name="Celda de comprobación 2 2" xfId="144"/>
    <cellStyle name="Celda de comprobación 3" xfId="175"/>
    <cellStyle name="Celda vinculada" xfId="12" builtinId="24" customBuiltin="1"/>
    <cellStyle name="Celda vinculada 2" xfId="83"/>
    <cellStyle name="Celda vinculada 2 2" xfId="143"/>
    <cellStyle name="Celda vinculada 3" xfId="174"/>
    <cellStyle name="Encabezado 1" xfId="2" builtinId="16" customBuiltin="1"/>
    <cellStyle name="Encabezado 1 2" xfId="234"/>
    <cellStyle name="Encabezado 4" xfId="5" builtinId="19" customBuiltin="1"/>
    <cellStyle name="Encabezado 4 2" xfId="76"/>
    <cellStyle name="Encabezado 4 2 2" xfId="136"/>
    <cellStyle name="Encabezado 4 3" xfId="167"/>
    <cellStyle name="Énfasis1" xfId="98" builtinId="29" customBuiltin="1"/>
    <cellStyle name="Énfasis2" xfId="102" builtinId="33" customBuiltin="1"/>
    <cellStyle name="Énfasis3" xfId="106" builtinId="37" customBuiltin="1"/>
    <cellStyle name="Énfasis4" xfId="110" builtinId="41" customBuiltin="1"/>
    <cellStyle name="Énfasis5" xfId="114" builtinId="45" customBuiltin="1"/>
    <cellStyle name="Énfasis6" xfId="118" builtinId="49" customBuiltin="1"/>
    <cellStyle name="Entrada" xfId="9" builtinId="20" customBuiltin="1"/>
    <cellStyle name="Entrada 2" xfId="80"/>
    <cellStyle name="Entrada 2 2" xfId="140"/>
    <cellStyle name="Entrada 3" xfId="171"/>
    <cellStyle name="Incorrecto" xfId="7" builtinId="27" customBuiltin="1"/>
    <cellStyle name="Incorrecto 2" xfId="78"/>
    <cellStyle name="Incorrecto 2 2" xfId="138"/>
    <cellStyle name="Incorrecto 3" xfId="169"/>
    <cellStyle name="Neutral" xfId="8" builtinId="28" customBuiltin="1"/>
    <cellStyle name="Neutral 2" xfId="79"/>
    <cellStyle name="Neutral 2 2" xfId="139"/>
    <cellStyle name="Neutral 3" xfId="170"/>
    <cellStyle name="Normal" xfId="0" builtinId="0" customBuiltin="1"/>
    <cellStyle name="Normal 10" xfId="231"/>
    <cellStyle name="Normal 2" xfId="61"/>
    <cellStyle name="Normal 2 2" xfId="68"/>
    <cellStyle name="Normal 2 2 2" xfId="93"/>
    <cellStyle name="Normal 2 2 2 2" xfId="226"/>
    <cellStyle name="Normal 2 2 3" xfId="182"/>
    <cellStyle name="Normal 2 3" xfId="90"/>
    <cellStyle name="Normal 2 3 2" xfId="208"/>
    <cellStyle name="Normal 2 3 3" xfId="131"/>
    <cellStyle name="Normal 2 4" xfId="200"/>
    <cellStyle name="Normal 2 5" xfId="123"/>
    <cellStyle name="Normal 2 6" xfId="232"/>
    <cellStyle name="Normal 3" xfId="58"/>
    <cellStyle name="Normal 3 2" xfId="62"/>
    <cellStyle name="Normal 3 2 2" xfId="69"/>
    <cellStyle name="Normal 3 2 2 2" xfId="94"/>
    <cellStyle name="Normal 3 2 2 2 2" xfId="225"/>
    <cellStyle name="Normal 3 2 2 3" xfId="181"/>
    <cellStyle name="Normal 3 2 3" xfId="91"/>
    <cellStyle name="Normal 3 2 3 2" xfId="207"/>
    <cellStyle name="Normal 3 2 3 3" xfId="130"/>
    <cellStyle name="Normal 3 2 4" xfId="205"/>
    <cellStyle name="Normal 3 2 5" xfId="128"/>
    <cellStyle name="Normal 3 3" xfId="65"/>
    <cellStyle name="Normal 3 3 2" xfId="92"/>
    <cellStyle name="Normal 3 3 2 2" xfId="224"/>
    <cellStyle name="Normal 3 3 2 3" xfId="180"/>
    <cellStyle name="Normal 3 3 3" xfId="204"/>
    <cellStyle name="Normal 3 3 4" xfId="127"/>
    <cellStyle name="Normal 3 4" xfId="89"/>
    <cellStyle name="Normal 3 4 2" xfId="206"/>
    <cellStyle name="Normal 3 4 3" xfId="129"/>
    <cellStyle name="Normal 3 5" xfId="124"/>
    <cellStyle name="Normal 3 5 2" xfId="201"/>
    <cellStyle name="Normal 3 6" xfId="187"/>
    <cellStyle name="Normal 3 7" xfId="122"/>
    <cellStyle name="Normal 4" xfId="64"/>
    <cellStyle name="Normal 4 2" xfId="70"/>
    <cellStyle name="Normal 4 2 2" xfId="95"/>
    <cellStyle name="Normal 4 2 3" xfId="163"/>
    <cellStyle name="Normal 4 3" xfId="202"/>
    <cellStyle name="Normal 4 4" xfId="125"/>
    <cellStyle name="Normal 5" xfId="72"/>
    <cellStyle name="Normal 5 2" xfId="184"/>
    <cellStyle name="Normal 5 2 2" xfId="228"/>
    <cellStyle name="Normal 5 3" xfId="186"/>
    <cellStyle name="Normal 5 3 2" xfId="230"/>
    <cellStyle name="Normal 5 4" xfId="149"/>
    <cellStyle name="Normal 5 4 2" xfId="210"/>
    <cellStyle name="Normal 5 5" xfId="203"/>
    <cellStyle name="Normal 5 6" xfId="126"/>
    <cellStyle name="Normal 6" xfId="71"/>
    <cellStyle name="Normal 6 2" xfId="229"/>
    <cellStyle name="Normal 6 3" xfId="185"/>
    <cellStyle name="Normal 7" xfId="63"/>
    <cellStyle name="Normal 8" xfId="1"/>
    <cellStyle name="Normal 9" xfId="96"/>
    <cellStyle name="Notas" xfId="15" builtinId="10" customBuiltin="1"/>
    <cellStyle name="Notas 2" xfId="86"/>
    <cellStyle name="Notas 2 2" xfId="183"/>
    <cellStyle name="Notas 2 2 2" xfId="227"/>
    <cellStyle name="Notas 2 3" xfId="209"/>
    <cellStyle name="Notas 2 4" xfId="146"/>
    <cellStyle name="Notas 3" xfId="177"/>
    <cellStyle name="Notas 4" xfId="150"/>
    <cellStyle name="Notas 4 2" xfId="211"/>
    <cellStyle name="Salida" xfId="10" builtinId="21" customBuiltin="1"/>
    <cellStyle name="Salida 2" xfId="81"/>
    <cellStyle name="Salida 2 2" xfId="141"/>
    <cellStyle name="Salida 3" xfId="172"/>
    <cellStyle name="SAPBEXaggData" xfId="18"/>
    <cellStyle name="SAPBEXaggDataEmph" xfId="19"/>
    <cellStyle name="SAPBEXaggItem" xfId="20"/>
    <cellStyle name="SAPBEXaggItemX" xfId="21"/>
    <cellStyle name="SAPBEXchaText" xfId="22"/>
    <cellStyle name="SAPBEXexcBad7" xfId="23"/>
    <cellStyle name="SAPBEXexcBad8" xfId="24"/>
    <cellStyle name="SAPBEXexcBad9" xfId="25"/>
    <cellStyle name="SAPBEXexcCritical4" xfId="26"/>
    <cellStyle name="SAPBEXexcCritical5" xfId="27"/>
    <cellStyle name="SAPBEXexcCritical6" xfId="28"/>
    <cellStyle name="SAPBEXexcGood1" xfId="29"/>
    <cellStyle name="SAPBEXexcGood2" xfId="30"/>
    <cellStyle name="SAPBEXexcGood3" xfId="31"/>
    <cellStyle name="SAPBEXfilterDrill" xfId="32"/>
    <cellStyle name="SAPBEXfilterItem" xfId="33"/>
    <cellStyle name="SAPBEXfilterText" xfId="34"/>
    <cellStyle name="SAPBEXformats" xfId="35"/>
    <cellStyle name="SAPBEXheaderItem" xfId="36"/>
    <cellStyle name="SAPBEXheaderItem 2" xfId="66"/>
    <cellStyle name="SAPBEXheaderItem 3" xfId="59"/>
    <cellStyle name="SAPBEXheaderText" xfId="37"/>
    <cellStyle name="SAPBEXheaderText 2" xfId="67"/>
    <cellStyle name="SAPBEXheaderText 3" xfId="60"/>
    <cellStyle name="SAPBEXHLevel0" xfId="38"/>
    <cellStyle name="SAPBEXHLevel0X" xfId="39"/>
    <cellStyle name="SAPBEXHLevel1" xfId="40"/>
    <cellStyle name="SAPBEXHLevel1X" xfId="41"/>
    <cellStyle name="SAPBEXHLevel2" xfId="42"/>
    <cellStyle name="SAPBEXHLevel2X" xfId="43"/>
    <cellStyle name="SAPBEXHLevel3" xfId="44"/>
    <cellStyle name="SAPBEXHLevel3X" xfId="45"/>
    <cellStyle name="SAPBEXinputData" xfId="46"/>
    <cellStyle name="SAPBEXresData" xfId="47"/>
    <cellStyle name="SAPBEXresDataEmph" xfId="48"/>
    <cellStyle name="SAPBEXresItem" xfId="49"/>
    <cellStyle name="SAPBEXresItemX" xfId="50"/>
    <cellStyle name="SAPBEXstdData" xfId="51"/>
    <cellStyle name="SAPBEXstdDataEmph" xfId="52"/>
    <cellStyle name="SAPBEXstdItem" xfId="53"/>
    <cellStyle name="SAPBEXstdItemX" xfId="54"/>
    <cellStyle name="SAPBEXtitle" xfId="55"/>
    <cellStyle name="SAPBEXundefined" xfId="56"/>
    <cellStyle name="Sheet Title" xfId="57"/>
    <cellStyle name="Texto de advertencia" xfId="14" builtinId="11" customBuiltin="1"/>
    <cellStyle name="Texto de advertencia 2" xfId="85"/>
    <cellStyle name="Texto de advertencia 2 2" xfId="145"/>
    <cellStyle name="Texto de advertencia 3" xfId="176"/>
    <cellStyle name="Texto explicativo" xfId="16" builtinId="53" customBuiltin="1"/>
    <cellStyle name="Texto explicativo 2" xfId="87"/>
    <cellStyle name="Texto explicativo 2 2" xfId="147"/>
    <cellStyle name="Texto explicativo 3" xfId="178"/>
    <cellStyle name="Título" xfId="97" builtinId="15" customBuiltin="1"/>
    <cellStyle name="Título 1 2" xfId="73"/>
    <cellStyle name="Título 1 2 2" xfId="133"/>
    <cellStyle name="Título 1 3" xfId="164"/>
    <cellStyle name="Título 2" xfId="3" builtinId="17" customBuiltin="1"/>
    <cellStyle name="Título 2 2" xfId="74"/>
    <cellStyle name="Título 2 2 2" xfId="134"/>
    <cellStyle name="Título 2 3" xfId="165"/>
    <cellStyle name="Título 3" xfId="4" builtinId="18" customBuiltin="1"/>
    <cellStyle name="Título 3 2" xfId="75"/>
    <cellStyle name="Título 3 2 2" xfId="135"/>
    <cellStyle name="Título 3 3" xfId="166"/>
    <cellStyle name="Título 4" xfId="132"/>
    <cellStyle name="Título 4 2" xfId="233"/>
    <cellStyle name="Total" xfId="17" builtinId="25" customBuiltin="1"/>
    <cellStyle name="Total 2" xfId="88"/>
    <cellStyle name="Total 2 2" xfId="148"/>
    <cellStyle name="Total 3" xfId="179"/>
  </cellStyles>
  <dxfs count="1">
    <dxf>
      <font>
        <b/>
        <i val="0"/>
      </font>
      <numFmt numFmtId="166" formatCode="\ \ \ \ \ "/>
      <fill>
        <patternFill>
          <bgColor theme="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gif"/><Relationship Id="rId1" Type="http://schemas.openxmlformats.org/officeDocument/2006/relationships/image" Target="../media/image3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59056</xdr:colOff>
      <xdr:row>2</xdr:row>
      <xdr:rowOff>47626</xdr:rowOff>
    </xdr:from>
    <xdr:to>
      <xdr:col>0</xdr:col>
      <xdr:colOff>2080260</xdr:colOff>
      <xdr:row>6</xdr:row>
      <xdr:rowOff>54832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6" y="390526"/>
          <a:ext cx="2021204" cy="925416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0</xdr:row>
      <xdr:rowOff>0</xdr:rowOff>
    </xdr:from>
    <xdr:to>
      <xdr:col>9</xdr:col>
      <xdr:colOff>1273175</xdr:colOff>
      <xdr:row>0</xdr:row>
      <xdr:rowOff>149225</xdr:rowOff>
    </xdr:to>
    <xdr:pic macro="[1]!DesignIconClicked">
      <xdr:nvPicPr>
        <xdr:cNvPr id="4" name="BExVRM4UL2KAFP422ZW8V5ZVQPVD" hidden="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7875" y="0"/>
          <a:ext cx="1273175" cy="1492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3530600</xdr:colOff>
      <xdr:row>0</xdr:row>
      <xdr:rowOff>149225</xdr:rowOff>
    </xdr:to>
    <xdr:pic macro="[1]!DesignIconClicked">
      <xdr:nvPicPr>
        <xdr:cNvPr id="3" name="BExCUXUGTDJ0ZIG3AI8BCH10LHJC" hidden="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530600" cy="149225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1225550</xdr:colOff>
      <xdr:row>0</xdr:row>
      <xdr:rowOff>149225</xdr:rowOff>
    </xdr:to>
    <xdr:pic macro="[1]!DesignIconClicked">
      <xdr:nvPicPr>
        <xdr:cNvPr id="2" name="BExQ300FMJ3CT4NNTNGF6NB2XDEG" hidden="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9625" y="0"/>
          <a:ext cx="1225550" cy="14922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149225</xdr:rowOff>
    </xdr:to>
    <xdr:pic macro="[1]!DesignIconClicked">
      <xdr:nvPicPr>
        <xdr:cNvPr id="5" name="BExZRV1PEELQJ9HESG8TZNVRW9RS" hidden="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0"/>
          <a:ext cx="0" cy="14922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149225</xdr:rowOff>
    </xdr:to>
    <xdr:pic macro="[1]!DesignIconClicked">
      <xdr:nvPicPr>
        <xdr:cNvPr id="7" name="BExF34HHOD18AU7XXMEDHEW4B1FX" hidden="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0"/>
          <a:ext cx="0" cy="149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749300</xdr:colOff>
      <xdr:row>3</xdr:row>
      <xdr:rowOff>149225</xdr:rowOff>
    </xdr:to>
    <xdr:pic macro="[1]!DesignIconClicked">
      <xdr:nvPicPr>
        <xdr:cNvPr id="3" name="BEx3V1B3PGUPPNIW33R9DUBF7KSO" hidden="1">
          <a:extLst>
            <a:ext uri="{FF2B5EF4-FFF2-40B4-BE49-F238E27FC236}">
              <a16:creationId xmlns:a16="http://schemas.microsoft.com/office/drawing/2014/main" xmlns="" id="{9DD0545D-3A62-4ACF-9243-14BF89EAE7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485775"/>
          <a:ext cx="749300" cy="14922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</xdr:row>
      <xdr:rowOff>0</xdr:rowOff>
    </xdr:from>
    <xdr:to>
      <xdr:col>2</xdr:col>
      <xdr:colOff>749300</xdr:colOff>
      <xdr:row>3</xdr:row>
      <xdr:rowOff>149225</xdr:rowOff>
    </xdr:to>
    <xdr:pic macro="[1]!DesignIconClicked">
      <xdr:nvPicPr>
        <xdr:cNvPr id="5" name="BExOG45INRTUK8VA8W0OR5CVGIFH" hidden="1">
          <a:extLst>
            <a:ext uri="{FF2B5EF4-FFF2-40B4-BE49-F238E27FC236}">
              <a16:creationId xmlns:a16="http://schemas.microsoft.com/office/drawing/2014/main" xmlns="" id="{5581E196-11B8-4D36-84EC-DF0F9CB87D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485775"/>
          <a:ext cx="749300" cy="149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10</xdr:col>
      <xdr:colOff>939800</xdr:colOff>
      <xdr:row>14</xdr:row>
      <xdr:rowOff>149225</xdr:rowOff>
    </xdr:to>
    <xdr:pic macro="[1]!DesignIconClicked">
      <xdr:nvPicPr>
        <xdr:cNvPr id="3" name="BExXU9XBM6K1IXHBWKI2484KPSK7" hidden="1">
          <a:extLst>
            <a:ext uri="{FF2B5EF4-FFF2-40B4-BE49-F238E27FC236}">
              <a16:creationId xmlns:a16="http://schemas.microsoft.com/office/drawing/2014/main" xmlns="" id="{BA396547-C0DA-AE8B-BCEC-2D849B510E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0" y="0"/>
          <a:ext cx="7988300" cy="24161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749300</xdr:colOff>
      <xdr:row>14</xdr:row>
      <xdr:rowOff>149225</xdr:rowOff>
    </xdr:to>
    <xdr:pic macro="[1]!DesignIconClicked">
      <xdr:nvPicPr>
        <xdr:cNvPr id="5" name="BExVYTOBP2KXI0X3KKJAB8Y7C1CK" hidden="1">
          <a:extLst>
            <a:ext uri="{FF2B5EF4-FFF2-40B4-BE49-F238E27FC236}">
              <a16:creationId xmlns:a16="http://schemas.microsoft.com/office/drawing/2014/main" xmlns="" id="{2C3B62C3-08B0-F0F3-D581-609C5D7429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11300" cy="24161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1044575</xdr:colOff>
      <xdr:row>2</xdr:row>
      <xdr:rowOff>149225</xdr:rowOff>
    </xdr:to>
    <xdr:pic macro="[1]!DesignIconClicked">
      <xdr:nvPicPr>
        <xdr:cNvPr id="3" name="BExIVG33P2VJ0NIWC7TG2HBUES5F" hidden="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398250" cy="473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BExGetData"/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tabSelected="1" zoomScaleNormal="100" workbookViewId="0">
      <selection activeCell="I14" sqref="I14"/>
    </sheetView>
  </sheetViews>
  <sheetFormatPr baseColWidth="10" defaultColWidth="11.42578125" defaultRowHeight="12.75" x14ac:dyDescent="0.2"/>
  <cols>
    <col min="1" max="1" width="42" style="1" customWidth="1"/>
    <col min="2" max="2" width="29.140625" style="1" bestFit="1" customWidth="1"/>
    <col min="3" max="3" width="10.140625" style="1" hidden="1" customWidth="1"/>
    <col min="4" max="4" width="4.42578125" style="1" hidden="1" customWidth="1"/>
    <col min="5" max="5" width="13.85546875" style="1" hidden="1" customWidth="1"/>
    <col min="6" max="6" width="3.7109375" style="1" hidden="1" customWidth="1"/>
    <col min="7" max="7" width="9.28515625" style="1" hidden="1" customWidth="1"/>
    <col min="8" max="8" width="26.85546875" style="1" bestFit="1" customWidth="1"/>
    <col min="9" max="9" width="19.42578125" style="1" bestFit="1" customWidth="1"/>
    <col min="10" max="10" width="23.42578125" style="1" bestFit="1" customWidth="1"/>
    <col min="11" max="16384" width="11.42578125" style="1"/>
  </cols>
  <sheetData>
    <row r="1" spans="1:14" s="3" customFormat="1" x14ac:dyDescent="0.2">
      <c r="A1" s="23" t="s">
        <v>101</v>
      </c>
      <c r="B1" s="2"/>
      <c r="C1" s="23" t="s">
        <v>102</v>
      </c>
      <c r="E1" s="23" t="s">
        <v>101</v>
      </c>
      <c r="G1" s="3" t="str">
        <f>IF(E1="001","Enero",IF(E1="002","Febrero",IF(E1="003","Marzo",IF(E1="004","Abril",IF(E1="005","Mayo",IF(E1="006","Junio",IF(E1="007","Julio",IF(E1="008","Agosto",IF(E1="009","Septiembre",IF(E1="010","Octubre",IF(E1="011","Noviembre","Diciembre")))))))))))</f>
        <v>Diciembre</v>
      </c>
      <c r="I1" s="23" t="s">
        <v>64</v>
      </c>
      <c r="J1" s="23" t="s">
        <v>63</v>
      </c>
      <c r="L1" s="3" t="str">
        <f>MID(J1,9,2)</f>
        <v xml:space="preserve">n </v>
      </c>
      <c r="M1" s="3" t="str">
        <f>IF(K1="01","Enero",IF(K1="02","Febrero",IF(K1="03","Marzo",IF(K1="04","Abril",IF(K1="05","Mayo",IF(K1="06","Junio",IF(K1="07","Julio",IF(K1="08","Agosto",IF(K1="09","Septiembre",IF(K1="10","Octubre",IF(K1="11","Noviembre","Diciembre")))))))))))</f>
        <v>Diciembre</v>
      </c>
      <c r="N1" s="3" t="str">
        <f>IF(L1="01","Enero",IF(L1="02","Febrero",IF(L1="03","Marzo",IF(L1="04","Abril",IF(L1="05","Mayo",IF(L1="06","Junio",IF(L1="07","Julio",IF(L1="08","Agosto",IF(L1="09","Septiembre",IF(L1="10","Octubre",IF(L1="11","Noviembre","Diciembre")))))))))))</f>
        <v>Diciembre</v>
      </c>
    </row>
    <row r="2" spans="1:14" ht="13.5" thickBot="1" x14ac:dyDescent="0.25"/>
    <row r="3" spans="1:14" ht="16.5" x14ac:dyDescent="0.3">
      <c r="A3" s="61" t="s">
        <v>10</v>
      </c>
      <c r="B3" s="62"/>
      <c r="C3" s="62"/>
      <c r="D3" s="62"/>
      <c r="E3" s="62"/>
      <c r="F3" s="62"/>
      <c r="G3" s="62"/>
      <c r="H3" s="62"/>
      <c r="I3" s="62"/>
      <c r="J3" s="63"/>
    </row>
    <row r="4" spans="1:14" ht="13.5" x14ac:dyDescent="0.25">
      <c r="A4" s="64" t="s">
        <v>11</v>
      </c>
      <c r="B4" s="65"/>
      <c r="C4" s="65"/>
      <c r="D4" s="65"/>
      <c r="E4" s="65"/>
      <c r="F4" s="65"/>
      <c r="G4" s="65"/>
      <c r="H4" s="65"/>
      <c r="I4" s="65"/>
      <c r="J4" s="66"/>
    </row>
    <row r="5" spans="1:14" ht="13.5" x14ac:dyDescent="0.25">
      <c r="A5" s="64" t="s">
        <v>3</v>
      </c>
      <c r="B5" s="65"/>
      <c r="C5" s="65"/>
      <c r="D5" s="65"/>
      <c r="E5" s="65"/>
      <c r="F5" s="65"/>
      <c r="G5" s="65"/>
      <c r="H5" s="65"/>
      <c r="I5" s="65"/>
      <c r="J5" s="66"/>
    </row>
    <row r="6" spans="1:14" ht="28.5" customHeight="1" x14ac:dyDescent="0.2">
      <c r="A6" s="67" t="s">
        <v>106</v>
      </c>
      <c r="B6" s="68"/>
      <c r="C6" s="68"/>
      <c r="D6" s="68"/>
      <c r="E6" s="68"/>
      <c r="F6" s="68"/>
      <c r="G6" s="68"/>
      <c r="H6" s="68"/>
      <c r="I6" s="68"/>
      <c r="J6" s="69"/>
    </row>
    <row r="7" spans="1:14" ht="14.25" customHeight="1" thickBot="1" x14ac:dyDescent="0.35">
      <c r="A7" s="70" t="s">
        <v>107</v>
      </c>
      <c r="B7" s="71"/>
      <c r="C7" s="71"/>
      <c r="D7" s="71"/>
      <c r="E7" s="71"/>
      <c r="F7" s="71"/>
      <c r="G7" s="71"/>
      <c r="H7" s="71"/>
      <c r="I7" s="71"/>
      <c r="J7" s="72"/>
    </row>
    <row r="8" spans="1:14" ht="14.25" thickBot="1" x14ac:dyDescent="0.3">
      <c r="A8" s="50" t="s">
        <v>0</v>
      </c>
      <c r="B8" s="51"/>
      <c r="C8" s="51"/>
      <c r="D8" s="51"/>
      <c r="E8" s="51"/>
      <c r="F8" s="51"/>
      <c r="G8" s="52"/>
      <c r="H8" s="37" t="s">
        <v>1</v>
      </c>
      <c r="I8" s="38" t="s">
        <v>2</v>
      </c>
      <c r="J8" s="39" t="s">
        <v>3</v>
      </c>
    </row>
    <row r="9" spans="1:14" ht="14.25" thickBot="1" x14ac:dyDescent="0.3">
      <c r="A9" s="53"/>
      <c r="B9" s="54"/>
      <c r="C9" s="54"/>
      <c r="D9" s="54"/>
      <c r="E9" s="54"/>
      <c r="F9" s="54"/>
      <c r="G9" s="55"/>
      <c r="H9" s="40" t="s">
        <v>4</v>
      </c>
      <c r="I9" s="41" t="s">
        <v>5</v>
      </c>
      <c r="J9" s="42" t="s">
        <v>6</v>
      </c>
    </row>
    <row r="10" spans="1:14" ht="14.25" thickBot="1" x14ac:dyDescent="0.25">
      <c r="A10" s="50" t="s">
        <v>61</v>
      </c>
      <c r="B10" s="51"/>
      <c r="C10" s="51"/>
      <c r="D10" s="51"/>
      <c r="E10" s="51"/>
      <c r="F10" s="51"/>
      <c r="G10" s="51"/>
      <c r="H10" s="51"/>
      <c r="I10" s="51"/>
      <c r="J10" s="52"/>
    </row>
    <row r="11" spans="1:14" ht="13.5" x14ac:dyDescent="0.25">
      <c r="A11" s="46"/>
      <c r="B11" s="47"/>
      <c r="C11" s="26"/>
      <c r="D11" s="26"/>
      <c r="E11" s="26"/>
      <c r="F11" s="26"/>
      <c r="G11" s="26"/>
      <c r="H11" s="43"/>
      <c r="I11" s="43"/>
      <c r="J11" s="27" t="s">
        <v>7</v>
      </c>
    </row>
    <row r="12" spans="1:14" ht="25.9" customHeight="1" x14ac:dyDescent="0.25">
      <c r="A12" s="59" t="str">
        <f>IF(fuente1!B2="Resultado total",IFERROR(VLOOKUP(fuente1!A2,Leyendas!$B$2:$C$12,2,FALSE),""),IF(fuente1!B2="","",""))</f>
        <v>ENDEUDAMIENTO INTERNO / AMORTIZACIÓN DE LA DEUDA INTERNA CON INSTITUCIONES DE CRÉDITO</v>
      </c>
      <c r="B12" s="60"/>
      <c r="C12" s="28"/>
      <c r="D12" s="28"/>
      <c r="E12" s="28"/>
      <c r="F12" s="28"/>
      <c r="G12" s="28"/>
      <c r="H12" s="44">
        <f>IF(fuente2!I3="",0,fuente2!I3)</f>
        <v>0</v>
      </c>
      <c r="I12" s="44">
        <f>SUM(I13:I24)</f>
        <v>333221340.19000006</v>
      </c>
      <c r="J12" s="45">
        <f t="shared" ref="J12:J25" si="0">IF(H12="","",H12-I12)</f>
        <v>-333221340.19000006</v>
      </c>
    </row>
    <row r="13" spans="1:14" ht="15" x14ac:dyDescent="0.25">
      <c r="A13" s="29" t="str">
        <f>IF(fuente1!B3="Resultado total",IFERROR(VLOOKUP(fuente1!A3,Leyendas!$B$2:$C$12,2,FALSE),""),IF(fuente1!B3="","",""))</f>
        <v/>
      </c>
      <c r="B13" s="30" t="str">
        <f>IF(fuente2!H4="","",fuente2!H4)</f>
        <v>24025 AZTECA - $500 Millo</v>
      </c>
      <c r="C13" s="28"/>
      <c r="D13" s="28"/>
      <c r="E13" s="28"/>
      <c r="F13" s="28"/>
      <c r="G13" s="28"/>
      <c r="H13" s="31">
        <f>IF(AND($B13="",$B13=""),"",IF(fuente2!I4="",0,fuente2!I4))</f>
        <v>0</v>
      </c>
      <c r="I13" s="31">
        <v>728671.6</v>
      </c>
      <c r="J13" s="32">
        <f t="shared" si="0"/>
        <v>-728671.6</v>
      </c>
    </row>
    <row r="14" spans="1:14" ht="15" x14ac:dyDescent="0.25">
      <c r="A14" s="29" t="str">
        <f>IF(fuente1!B4="Resultado total",IFERROR(VLOOKUP(fuente1!A4,Leyendas!$B$2:$C$12,2,FALSE),""),IF(fuente1!B4="","",""))</f>
        <v/>
      </c>
      <c r="B14" s="30" t="str">
        <f>IF(fuente2!H5="","",fuente2!H5)</f>
        <v>24025 BAJÍO - $600 Millon</v>
      </c>
      <c r="C14" s="33"/>
      <c r="D14" s="33"/>
      <c r="E14" s="33"/>
      <c r="F14" s="33"/>
      <c r="G14" s="33"/>
      <c r="H14" s="31">
        <f>IF(AND($B14="",$B14=""),"",IF(fuente2!I5="",0,fuente2!I5))</f>
        <v>0</v>
      </c>
      <c r="I14" s="31">
        <v>583576.24</v>
      </c>
      <c r="J14" s="32">
        <f t="shared" si="0"/>
        <v>-583576.24</v>
      </c>
    </row>
    <row r="15" spans="1:14" ht="15" x14ac:dyDescent="0.25">
      <c r="A15" s="29" t="str">
        <f>IF(fuente1!B5="Resultado total",IFERROR(VLOOKUP(fuente1!A5,Leyendas!$B$2:$C$12,2,FALSE),""),IF(fuente1!B5="","",""))</f>
        <v/>
      </c>
      <c r="B15" s="30" t="str">
        <f>IF(fuente2!H6="","",fuente2!H6)</f>
        <v>24025 BANORTE 2 - $2,500</v>
      </c>
      <c r="C15" s="33"/>
      <c r="D15" s="33"/>
      <c r="E15" s="33"/>
      <c r="F15" s="33"/>
      <c r="G15" s="33"/>
      <c r="H15" s="31">
        <f>IF(AND($B15="",$B15=""),"",IF(fuente2!I6="",0,fuente2!I6))</f>
        <v>0</v>
      </c>
      <c r="I15" s="31">
        <v>3758814.29</v>
      </c>
      <c r="J15" s="32">
        <f t="shared" si="0"/>
        <v>-3758814.29</v>
      </c>
    </row>
    <row r="16" spans="1:14" ht="15" x14ac:dyDescent="0.25">
      <c r="A16" s="29" t="str">
        <f>IF(fuente1!B6="Resultado total",IFERROR(VLOOKUP(fuente1!A6,Leyendas!$B$2:$C$12,2,FALSE),""),IF(fuente1!B6="","",""))</f>
        <v/>
      </c>
      <c r="B16" s="30" t="str">
        <f>IF(fuente2!H7="","",fuente2!H7)</f>
        <v>24025 BANOBRAS - $10,899</v>
      </c>
      <c r="C16" s="33"/>
      <c r="D16" s="33"/>
      <c r="E16" s="33"/>
      <c r="F16" s="33"/>
      <c r="G16" s="33"/>
      <c r="H16" s="31">
        <f>IF(AND($B16="",$B16=""),"",IF(fuente2!I7="",0,fuente2!I7))</f>
        <v>0</v>
      </c>
      <c r="I16" s="31">
        <v>15920199.93</v>
      </c>
      <c r="J16" s="32">
        <f t="shared" si="0"/>
        <v>-15920199.93</v>
      </c>
    </row>
    <row r="17" spans="1:10" ht="15" x14ac:dyDescent="0.25">
      <c r="A17" s="29" t="str">
        <f>IF(fuente1!B7="Resultado total",IFERROR(VLOOKUP(fuente1!A7,Leyendas!$B$2:$C$12,2,FALSE),""),IF(fuente1!B7="","",""))</f>
        <v/>
      </c>
      <c r="B17" s="30" t="str">
        <f>IF(fuente2!H8="","",fuente2!H8)</f>
        <v>24025 BANORTE 3 - $1,000</v>
      </c>
      <c r="C17" s="33"/>
      <c r="D17" s="33"/>
      <c r="E17" s="33"/>
      <c r="F17" s="33"/>
      <c r="G17" s="33"/>
      <c r="H17" s="31">
        <f>IF(AND($B17="",$B17=""),"",IF(fuente2!I8="",0,fuente2!I8))</f>
        <v>0</v>
      </c>
      <c r="I17" s="31">
        <v>1499067.14</v>
      </c>
      <c r="J17" s="32">
        <f t="shared" si="0"/>
        <v>-1499067.14</v>
      </c>
    </row>
    <row r="18" spans="1:10" ht="15" x14ac:dyDescent="0.25">
      <c r="A18" s="29" t="str">
        <f>IF(fuente1!B8="Resultado total",IFERROR(VLOOKUP(fuente1!A8,Leyendas!$B$2:$C$12,2,FALSE),""),IF(fuente1!B8="","",""))</f>
        <v/>
      </c>
      <c r="B18" s="30" t="str">
        <f>IF(fuente2!H9="","",fuente2!H9)</f>
        <v>24025 BANORTE 1 - $2,500</v>
      </c>
      <c r="C18" s="33"/>
      <c r="D18" s="33"/>
      <c r="E18" s="33"/>
      <c r="F18" s="33"/>
      <c r="G18" s="33"/>
      <c r="H18" s="31">
        <f>IF(AND($B18="",$B18=""),"",IF(fuente2!I9="",0,fuente2!I9))</f>
        <v>0</v>
      </c>
      <c r="I18" s="31">
        <v>3762646.4</v>
      </c>
      <c r="J18" s="32">
        <f t="shared" si="0"/>
        <v>-3762646.4</v>
      </c>
    </row>
    <row r="19" spans="1:10" ht="15" x14ac:dyDescent="0.25">
      <c r="A19" s="29" t="str">
        <f>IF(fuente1!B9="Resultado total",IFERROR(VLOOKUP(fuente1!A9,Leyendas!$B$2:$C$12,2,FALSE),""),IF(fuente1!B9="","",""))</f>
        <v/>
      </c>
      <c r="B19" s="30" t="str">
        <f>IF(fuente2!H10="","",fuente2!H10)</f>
        <v>24025 BBVA - $1,000 Millo</v>
      </c>
      <c r="C19" s="33"/>
      <c r="D19" s="33"/>
      <c r="E19" s="33"/>
      <c r="F19" s="33"/>
      <c r="G19" s="33"/>
      <c r="H19" s="31">
        <f>IF(AND($B19="",$B19=""),"",IF(fuente2!I10="",0,fuente2!I10))</f>
        <v>0</v>
      </c>
      <c r="I19" s="31">
        <v>1504068.56</v>
      </c>
      <c r="J19" s="32">
        <f t="shared" si="0"/>
        <v>-1504068.56</v>
      </c>
    </row>
    <row r="20" spans="1:10" ht="15" x14ac:dyDescent="0.25">
      <c r="A20" s="29" t="str">
        <f>IF(fuente1!B10="Resultado total",IFERROR(VLOOKUP(fuente1!A10,Leyendas!$B$2:$C$12,2,FALSE),""),IF(fuente1!B10="","",""))</f>
        <v/>
      </c>
      <c r="B20" s="30" t="str">
        <f>IF(fuente2!H11="","",fuente2!H11)</f>
        <v>25025 Crédito Largo Plaz</v>
      </c>
      <c r="C20" s="33"/>
      <c r="D20" s="33"/>
      <c r="E20" s="33"/>
      <c r="F20" s="33"/>
      <c r="G20" s="33"/>
      <c r="H20" s="31">
        <f>IF(AND($B20="",$B20=""),"",IF(fuente2!I11="",0,fuente2!I11))</f>
        <v>0</v>
      </c>
      <c r="I20" s="31">
        <v>305082.71000000002</v>
      </c>
      <c r="J20" s="32">
        <f t="shared" si="0"/>
        <v>-305082.71000000002</v>
      </c>
    </row>
    <row r="21" spans="1:10" ht="15" x14ac:dyDescent="0.25">
      <c r="A21" s="29" t="str">
        <f>IF(fuente1!B11="Resultado total",IFERROR(VLOOKUP(fuente1!A11,Leyendas!$B$2:$C$12,2,FALSE),""),IF(fuente1!B11="","",""))</f>
        <v/>
      </c>
      <c r="B21" s="30" t="str">
        <f>IF(fuente2!H12="","",fuente2!H12)</f>
        <v>25025 Crédito Largo Plaz</v>
      </c>
      <c r="C21" s="33"/>
      <c r="D21" s="33"/>
      <c r="E21" s="33"/>
      <c r="F21" s="33"/>
      <c r="G21" s="33"/>
      <c r="H21" s="31">
        <f>IF(AND($B21="",$B21=""),"",IF(fuente2!I12="",0,fuente2!I12))</f>
        <v>0</v>
      </c>
      <c r="I21" s="31">
        <v>272561.73</v>
      </c>
      <c r="J21" s="32">
        <f t="shared" si="0"/>
        <v>-272561.73</v>
      </c>
    </row>
    <row r="22" spans="1:10" ht="15" x14ac:dyDescent="0.25">
      <c r="A22" s="29" t="str">
        <f>IF(fuente1!B12="Resultado total",IFERROR(VLOOKUP(fuente1!A12,Leyendas!$B$2:$C$12,2,FALSE),""),IF(fuente1!B12="","",""))</f>
        <v/>
      </c>
      <c r="B22" s="30" t="str">
        <f>IF(fuente2!H13="","",fuente2!H13)</f>
        <v>24025 Crédito BANOBRAS 56</v>
      </c>
      <c r="C22" s="33"/>
      <c r="D22" s="33"/>
      <c r="E22" s="33"/>
      <c r="F22" s="33"/>
      <c r="G22" s="33"/>
      <c r="H22" s="31">
        <f>IF(AND($B22="",$B22=""),"",IF(fuente2!I13="",0,fuente2!I13))</f>
        <v>0</v>
      </c>
      <c r="I22" s="31">
        <v>521368.62</v>
      </c>
      <c r="J22" s="32">
        <f t="shared" si="0"/>
        <v>-521368.62</v>
      </c>
    </row>
    <row r="23" spans="1:10" ht="15" x14ac:dyDescent="0.25">
      <c r="A23" s="29" t="str">
        <f>IF(fuente1!B13="Resultado total",IFERROR(VLOOKUP(fuente1!A13,Leyendas!$B$2:$C$12,2,FALSE),""),IF(fuente1!B13="","",""))</f>
        <v/>
      </c>
      <c r="B23" s="30" t="str">
        <f>IF(fuente2!H14="","",fuente2!H14)</f>
        <v>25025 Crédito Banamex $1</v>
      </c>
      <c r="C23" s="33"/>
      <c r="D23" s="33"/>
      <c r="E23" s="33"/>
      <c r="F23" s="33"/>
      <c r="G23" s="33"/>
      <c r="H23" s="31">
        <v>1534311901.6300001</v>
      </c>
      <c r="I23" s="31">
        <v>266520218.36000001</v>
      </c>
      <c r="J23" s="32">
        <f t="shared" si="0"/>
        <v>1267791683.27</v>
      </c>
    </row>
    <row r="24" spans="1:10" ht="15" x14ac:dyDescent="0.25">
      <c r="A24" s="29" t="str">
        <f>IF(fuente1!B14="Resultado total",IFERROR(VLOOKUP(fuente1!A14,Leyendas!$B$2:$C$12,2,FALSE),""),IF(fuente1!B14="","",""))</f>
        <v/>
      </c>
      <c r="B24" s="30" t="str">
        <f>IF(fuente2!H15="","",fuente2!H15)</f>
        <v>24025 Crédito FISE</v>
      </c>
      <c r="C24" s="33"/>
      <c r="D24" s="33"/>
      <c r="E24" s="33"/>
      <c r="F24" s="33"/>
      <c r="G24" s="33"/>
      <c r="H24" s="31">
        <f>IF(AND($B24="",$B24=""),"",IF(fuente2!I15="",0,fuente2!I15))</f>
        <v>0</v>
      </c>
      <c r="I24" s="31">
        <v>37845064.609999999</v>
      </c>
      <c r="J24" s="32">
        <f t="shared" si="0"/>
        <v>-37845064.609999999</v>
      </c>
    </row>
    <row r="25" spans="1:10" ht="15" x14ac:dyDescent="0.25">
      <c r="A25" s="29" t="str">
        <f>IF(fuente1!B15="Resultado total",IFERROR(VLOOKUP(fuente1!A15,Leyendas!$B$2:$C$12,2,FALSE),""),IF(fuente1!B15="","",""))</f>
        <v/>
      </c>
      <c r="B25" s="30" t="str">
        <f>IF(fuente2!H16="","",fuente2!H16)</f>
        <v/>
      </c>
      <c r="C25" s="33"/>
      <c r="D25" s="33"/>
      <c r="E25" s="33"/>
      <c r="F25" s="33"/>
      <c r="G25" s="33"/>
      <c r="H25" s="31" t="str">
        <f>IF(AND($B25="",$B25=""),"",IF(fuente2!I16="",0,fuente2!I16))</f>
        <v/>
      </c>
      <c r="I25" s="31" t="str">
        <f>IF(AND($B25="",$B25=""),"",IF(fuente2!J16="",0,fuente2!J16))</f>
        <v/>
      </c>
      <c r="J25" s="32" t="str">
        <f t="shared" si="0"/>
        <v/>
      </c>
    </row>
    <row r="26" spans="1:10" ht="13.5" x14ac:dyDescent="0.25">
      <c r="A26" s="56"/>
      <c r="B26" s="57"/>
      <c r="C26" s="57"/>
      <c r="D26" s="57"/>
      <c r="E26" s="57"/>
      <c r="F26" s="57"/>
      <c r="G26" s="57"/>
      <c r="H26" s="57"/>
      <c r="I26" s="57"/>
      <c r="J26" s="58"/>
    </row>
    <row r="27" spans="1:10" ht="16.5" thickBot="1" x14ac:dyDescent="0.35">
      <c r="A27" s="48" t="s">
        <v>62</v>
      </c>
      <c r="B27" s="49"/>
      <c r="C27" s="34"/>
      <c r="D27" s="34"/>
      <c r="E27" s="34"/>
      <c r="F27" s="34"/>
      <c r="G27" s="34"/>
      <c r="H27" s="35">
        <f>+SUMIF($B12:$B25,"",H12:H25)</f>
        <v>0</v>
      </c>
      <c r="I27" s="35">
        <f t="shared" ref="I27:J27" si="1">+SUMIF($B12:$B25,"",I12:I25)</f>
        <v>333221340.19000006</v>
      </c>
      <c r="J27" s="36">
        <f t="shared" si="1"/>
        <v>-333221340.19000006</v>
      </c>
    </row>
  </sheetData>
  <mergeCells count="11">
    <mergeCell ref="A3:J3"/>
    <mergeCell ref="A4:J4"/>
    <mergeCell ref="A5:J5"/>
    <mergeCell ref="A6:J6"/>
    <mergeCell ref="A7:J7"/>
    <mergeCell ref="A11:B11"/>
    <mergeCell ref="A27:B27"/>
    <mergeCell ref="A8:G9"/>
    <mergeCell ref="A10:J10"/>
    <mergeCell ref="A26:J26"/>
    <mergeCell ref="A12:B12"/>
  </mergeCells>
  <pageMargins left="0.25" right="0.25" top="0.75" bottom="0.75" header="0.3" footer="0.3"/>
  <pageSetup scale="97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239149EF-FA8F-46AE-9129-C047F712BB0C}">
            <xm:f>fuente1!B2="Resultado total"</xm:f>
            <x14:dxf>
              <font>
                <b/>
                <i val="0"/>
              </font>
              <numFmt numFmtId="166" formatCode="\ \ \ \ \ "/>
              <fill>
                <patternFill>
                  <bgColor theme="0"/>
                </patternFill>
              </fill>
            </x14:dxf>
          </x14:cfRule>
          <xm:sqref>A12 A13:B25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2"/>
  <sheetViews>
    <sheetView workbookViewId="0">
      <selection activeCell="B10" sqref="B10"/>
    </sheetView>
  </sheetViews>
  <sheetFormatPr baseColWidth="10" defaultRowHeight="12.75" x14ac:dyDescent="0.2"/>
  <sheetData>
    <row r="3" spans="2:11" x14ac:dyDescent="0.2">
      <c r="B3" s="18" t="s">
        <v>20</v>
      </c>
      <c r="C3" s="18" t="s">
        <v>21</v>
      </c>
      <c r="D3" s="18"/>
      <c r="E3" s="18" t="s">
        <v>22</v>
      </c>
      <c r="F3" s="18" t="s">
        <v>23</v>
      </c>
      <c r="G3" s="18"/>
      <c r="H3" s="18"/>
      <c r="I3" s="18"/>
      <c r="J3" s="18"/>
      <c r="K3" s="18"/>
    </row>
    <row r="4" spans="2:11" x14ac:dyDescent="0.2">
      <c r="B4" s="19" t="s">
        <v>63</v>
      </c>
      <c r="C4" s="19" t="s">
        <v>64</v>
      </c>
      <c r="D4" s="18"/>
      <c r="E4" s="18" t="e">
        <f>+VLOOKUP(MID(B4,4,3),$I$4:$J$15,2,FALSE)</f>
        <v>#N/A</v>
      </c>
      <c r="F4" s="18" t="e">
        <f>+VLOOKUP(RIGHT(B4,3),$I$4:$J$15,2,FALSE)</f>
        <v>#N/A</v>
      </c>
      <c r="G4" s="18"/>
      <c r="H4" s="18"/>
      <c r="I4" s="18" t="s">
        <v>26</v>
      </c>
      <c r="J4" s="18" t="s">
        <v>24</v>
      </c>
      <c r="K4" s="19" t="s">
        <v>27</v>
      </c>
    </row>
    <row r="5" spans="2:11" x14ac:dyDescent="0.2">
      <c r="B5" s="18"/>
      <c r="C5" s="18"/>
      <c r="D5" s="18"/>
      <c r="E5" s="18" t="e">
        <f>+VLOOKUP(E4,$J$4:$K$15,2,FALSE)</f>
        <v>#N/A</v>
      </c>
      <c r="F5" s="18" t="e">
        <f>+VLOOKUP(F4,$J$4:$K$15,2,FALSE)</f>
        <v>#N/A</v>
      </c>
      <c r="G5" s="18"/>
      <c r="H5" s="18"/>
      <c r="I5" s="18" t="s">
        <v>29</v>
      </c>
      <c r="J5" s="18" t="s">
        <v>30</v>
      </c>
      <c r="K5" s="19" t="s">
        <v>31</v>
      </c>
    </row>
    <row r="6" spans="2:11" x14ac:dyDescent="0.2">
      <c r="B6" s="18" t="s">
        <v>32</v>
      </c>
      <c r="C6" s="18"/>
      <c r="D6" s="18"/>
      <c r="E6" s="18"/>
      <c r="F6" s="18"/>
      <c r="G6" s="18"/>
      <c r="H6" s="18"/>
      <c r="I6" s="18" t="s">
        <v>33</v>
      </c>
      <c r="J6" s="18" t="s">
        <v>25</v>
      </c>
      <c r="K6" s="19" t="s">
        <v>28</v>
      </c>
    </row>
    <row r="7" spans="2:11" x14ac:dyDescent="0.2">
      <c r="B7" s="18"/>
      <c r="C7" s="18"/>
      <c r="D7" s="18"/>
      <c r="E7" s="18"/>
      <c r="F7" s="18"/>
      <c r="G7" s="18"/>
      <c r="H7" s="18"/>
      <c r="I7" s="18" t="s">
        <v>34</v>
      </c>
      <c r="J7" s="18" t="s">
        <v>35</v>
      </c>
      <c r="K7" s="19" t="s">
        <v>36</v>
      </c>
    </row>
    <row r="8" spans="2:11" x14ac:dyDescent="0.2">
      <c r="B8" s="18"/>
      <c r="C8" s="18"/>
      <c r="D8" s="18"/>
      <c r="E8" s="18"/>
      <c r="F8" s="18"/>
      <c r="G8" s="18"/>
      <c r="H8" s="18"/>
      <c r="I8" s="18" t="s">
        <v>37</v>
      </c>
      <c r="J8" s="18" t="s">
        <v>38</v>
      </c>
      <c r="K8" s="19" t="s">
        <v>39</v>
      </c>
    </row>
    <row r="9" spans="2:11" x14ac:dyDescent="0.2">
      <c r="B9" s="18"/>
      <c r="C9" s="18"/>
      <c r="D9" s="18"/>
      <c r="E9" s="18"/>
      <c r="F9" s="18"/>
      <c r="G9" s="18"/>
      <c r="H9" s="18"/>
      <c r="I9" s="18" t="s">
        <v>40</v>
      </c>
      <c r="J9" s="18" t="s">
        <v>41</v>
      </c>
      <c r="K9" s="19" t="s">
        <v>42</v>
      </c>
    </row>
    <row r="10" spans="2:11" x14ac:dyDescent="0.2">
      <c r="B10" s="18" t="e">
        <f>CONCATENATE("Periodo de ", E4, " a ",F4," del ","20"&amp;C4)</f>
        <v>#N/A</v>
      </c>
      <c r="C10" s="18"/>
      <c r="D10" s="18"/>
      <c r="E10" s="18"/>
      <c r="F10" s="18"/>
      <c r="G10" s="18"/>
      <c r="H10" s="18"/>
      <c r="I10" s="18" t="s">
        <v>43</v>
      </c>
      <c r="J10" s="18" t="s">
        <v>44</v>
      </c>
      <c r="K10" s="19" t="s">
        <v>45</v>
      </c>
    </row>
    <row r="11" spans="2:11" x14ac:dyDescent="0.2">
      <c r="B11" s="18"/>
      <c r="C11" s="18"/>
      <c r="D11" s="18"/>
      <c r="E11" s="18"/>
      <c r="F11" s="18"/>
      <c r="G11" s="18"/>
      <c r="H11" s="18"/>
      <c r="I11" s="18" t="s">
        <v>46</v>
      </c>
      <c r="J11" s="18" t="s">
        <v>47</v>
      </c>
      <c r="K11" s="19" t="s">
        <v>48</v>
      </c>
    </row>
    <row r="12" spans="2:11" x14ac:dyDescent="0.2">
      <c r="B12" s="18"/>
      <c r="C12" s="18"/>
      <c r="D12" s="18"/>
      <c r="E12" s="18"/>
      <c r="F12" s="18"/>
      <c r="G12" s="18"/>
      <c r="H12" s="18"/>
      <c r="I12" s="18" t="s">
        <v>49</v>
      </c>
      <c r="J12" s="18" t="s">
        <v>50</v>
      </c>
      <c r="K12" s="19" t="s">
        <v>51</v>
      </c>
    </row>
    <row r="13" spans="2:11" x14ac:dyDescent="0.2">
      <c r="B13" s="18"/>
      <c r="C13" s="18"/>
      <c r="D13" s="18"/>
      <c r="E13" s="18"/>
      <c r="F13" s="18"/>
      <c r="G13" s="18"/>
      <c r="H13" s="18"/>
      <c r="I13" s="18" t="s">
        <v>52</v>
      </c>
      <c r="J13" s="18" t="s">
        <v>53</v>
      </c>
      <c r="K13" s="19" t="s">
        <v>54</v>
      </c>
    </row>
    <row r="14" spans="2:11" x14ac:dyDescent="0.2">
      <c r="B14" s="18"/>
      <c r="C14" s="18"/>
      <c r="D14" s="18"/>
      <c r="E14" s="18"/>
      <c r="F14" s="18"/>
      <c r="G14" s="18"/>
      <c r="H14" s="18"/>
      <c r="I14" s="18" t="s">
        <v>55</v>
      </c>
      <c r="J14" s="18" t="s">
        <v>56</v>
      </c>
      <c r="K14" s="19" t="s">
        <v>57</v>
      </c>
    </row>
    <row r="15" spans="2:11" x14ac:dyDescent="0.2">
      <c r="B15" s="18"/>
      <c r="C15" s="18"/>
      <c r="D15" s="18"/>
      <c r="E15" s="18"/>
      <c r="F15" s="18"/>
      <c r="G15" s="18"/>
      <c r="H15" s="18"/>
      <c r="I15" s="18" t="s">
        <v>58</v>
      </c>
      <c r="J15" s="18" t="s">
        <v>59</v>
      </c>
      <c r="K15" s="19" t="s">
        <v>60</v>
      </c>
    </row>
    <row r="17" spans="2:10" ht="15" x14ac:dyDescent="0.25">
      <c r="B17" s="20"/>
      <c r="C17" s="17"/>
      <c r="D17" s="17"/>
      <c r="E17" s="17"/>
      <c r="F17" s="17"/>
      <c r="G17" s="17"/>
      <c r="H17" s="17"/>
      <c r="I17" s="17"/>
      <c r="J17" s="17"/>
    </row>
    <row r="18" spans="2:10" ht="15" x14ac:dyDescent="0.25">
      <c r="B18" s="20"/>
      <c r="C18" s="17"/>
      <c r="D18" s="21"/>
      <c r="E18" s="21"/>
      <c r="F18" s="21"/>
      <c r="G18" s="21"/>
      <c r="H18" s="22"/>
      <c r="I18" s="21"/>
      <c r="J18" s="21"/>
    </row>
    <row r="19" spans="2:10" ht="15" x14ac:dyDescent="0.25">
      <c r="B19" s="20"/>
      <c r="C19" s="17"/>
      <c r="D19" s="21"/>
      <c r="E19" s="21"/>
      <c r="F19" s="21"/>
      <c r="G19" s="21"/>
      <c r="H19" s="22"/>
      <c r="I19" s="21"/>
      <c r="J19" s="21"/>
    </row>
    <row r="20" spans="2:10" ht="15" x14ac:dyDescent="0.25">
      <c r="B20" s="17"/>
      <c r="C20" s="17"/>
      <c r="D20" s="21"/>
      <c r="E20" s="21"/>
      <c r="F20" s="21"/>
      <c r="G20" s="21"/>
      <c r="H20" s="22"/>
      <c r="I20" s="21"/>
      <c r="J20" s="21"/>
    </row>
    <row r="21" spans="2:10" ht="15" x14ac:dyDescent="0.25">
      <c r="B21" s="17"/>
      <c r="C21" s="17"/>
      <c r="D21" s="21"/>
      <c r="E21" s="21"/>
      <c r="F21" s="21"/>
      <c r="G21" s="21"/>
      <c r="H21" s="22"/>
      <c r="I21" s="21"/>
      <c r="J21" s="21"/>
    </row>
    <row r="22" spans="2:10" ht="15" x14ac:dyDescent="0.25">
      <c r="B22" s="17"/>
      <c r="C22" s="17"/>
      <c r="D22" s="21"/>
      <c r="E22" s="21"/>
      <c r="F22" s="21"/>
      <c r="G22" s="21"/>
      <c r="H22" s="22"/>
      <c r="I22" s="21"/>
      <c r="J22" s="2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"/>
  <sheetViews>
    <sheetView workbookViewId="0">
      <selection activeCell="B3" sqref="B3"/>
    </sheetView>
  </sheetViews>
  <sheetFormatPr baseColWidth="10" defaultRowHeight="12.75" x14ac:dyDescent="0.2"/>
  <cols>
    <col min="2" max="2" width="35.7109375" customWidth="1"/>
    <col min="3" max="3" width="96.28515625" customWidth="1"/>
    <col min="4" max="4" width="16.28515625" customWidth="1"/>
  </cols>
  <sheetData>
    <row r="2" spans="2:4" ht="15" x14ac:dyDescent="0.25">
      <c r="B2" s="16" t="s">
        <v>19</v>
      </c>
      <c r="C2" s="4" t="s">
        <v>9</v>
      </c>
      <c r="D2" s="5"/>
    </row>
    <row r="3" spans="2:4" ht="15" x14ac:dyDescent="0.25">
      <c r="B3" s="7" t="s">
        <v>16</v>
      </c>
      <c r="C3" s="4" t="s">
        <v>8</v>
      </c>
      <c r="D3" s="5"/>
    </row>
    <row r="4" spans="2:4" x14ac:dyDescent="0.2">
      <c r="B4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opLeftCell="B1" workbookViewId="0">
      <selection activeCell="H14" sqref="H14"/>
    </sheetView>
  </sheetViews>
  <sheetFormatPr baseColWidth="10" defaultRowHeight="12.75" x14ac:dyDescent="0.2"/>
  <cols>
    <col min="7" max="7" width="21" customWidth="1"/>
    <col min="8" max="8" width="28.140625" bestFit="1" customWidth="1"/>
    <col min="9" max="9" width="14.28515625" bestFit="1" customWidth="1"/>
    <col min="10" max="10" width="19.42578125" bestFit="1" customWidth="1"/>
    <col min="11" max="11" width="14.28515625" bestFit="1" customWidth="1"/>
  </cols>
  <sheetData>
    <row r="1" spans="1:11" ht="38.25" x14ac:dyDescent="0.2">
      <c r="A1" s="24" t="s">
        <v>66</v>
      </c>
      <c r="B1" s="25" t="s">
        <v>17</v>
      </c>
      <c r="E1" s="6" t="s">
        <v>17</v>
      </c>
      <c r="F1" s="6" t="s">
        <v>12</v>
      </c>
      <c r="G1" s="6" t="s">
        <v>66</v>
      </c>
      <c r="H1" s="6" t="s">
        <v>17</v>
      </c>
      <c r="I1" s="11" t="s">
        <v>13</v>
      </c>
      <c r="J1" s="11" t="s">
        <v>18</v>
      </c>
      <c r="K1" s="11" t="s">
        <v>14</v>
      </c>
    </row>
    <row r="2" spans="1:11" x14ac:dyDescent="0.2">
      <c r="A2" s="24" t="s">
        <v>67</v>
      </c>
      <c r="B2" s="25" t="s">
        <v>17</v>
      </c>
      <c r="E2" s="7" t="s">
        <v>19</v>
      </c>
      <c r="F2" s="9" t="s">
        <v>15</v>
      </c>
      <c r="G2" s="9" t="s">
        <v>17</v>
      </c>
      <c r="H2" s="9" t="s">
        <v>17</v>
      </c>
      <c r="I2" s="10"/>
      <c r="J2" s="13">
        <v>236556276.38999999</v>
      </c>
      <c r="K2" s="12">
        <v>-236556276.38999999</v>
      </c>
    </row>
    <row r="3" spans="1:11" x14ac:dyDescent="0.2">
      <c r="A3" s="24" t="s">
        <v>68</v>
      </c>
      <c r="B3" s="25" t="s">
        <v>17</v>
      </c>
      <c r="E3" s="7" t="s">
        <v>17</v>
      </c>
      <c r="F3" s="7" t="s">
        <v>65</v>
      </c>
      <c r="G3" s="9" t="s">
        <v>80</v>
      </c>
      <c r="H3" s="9" t="s">
        <v>17</v>
      </c>
      <c r="I3" s="10"/>
      <c r="J3" s="13">
        <v>236556276.38999999</v>
      </c>
      <c r="K3" s="12">
        <v>-236556276.38999999</v>
      </c>
    </row>
    <row r="4" spans="1:11" x14ac:dyDescent="0.2">
      <c r="A4" s="24" t="s">
        <v>69</v>
      </c>
      <c r="B4" s="25" t="s">
        <v>17</v>
      </c>
      <c r="E4" s="7" t="s">
        <v>17</v>
      </c>
      <c r="F4" s="7" t="s">
        <v>17</v>
      </c>
      <c r="G4" s="7" t="s">
        <v>81</v>
      </c>
      <c r="H4" s="7" t="s">
        <v>82</v>
      </c>
      <c r="I4" s="8"/>
      <c r="J4" s="14">
        <v>476651.42</v>
      </c>
      <c r="K4" s="15">
        <v>-476651.42</v>
      </c>
    </row>
    <row r="5" spans="1:11" x14ac:dyDescent="0.2">
      <c r="A5" s="24" t="s">
        <v>70</v>
      </c>
      <c r="B5" s="25" t="s">
        <v>17</v>
      </c>
      <c r="E5" s="7" t="s">
        <v>17</v>
      </c>
      <c r="F5" s="7" t="s">
        <v>17</v>
      </c>
      <c r="G5" s="7" t="s">
        <v>83</v>
      </c>
      <c r="H5" s="7" t="s">
        <v>84</v>
      </c>
      <c r="I5" s="8"/>
      <c r="J5" s="14">
        <v>583576.24</v>
      </c>
      <c r="K5" s="15">
        <v>-583576.24</v>
      </c>
    </row>
    <row r="6" spans="1:11" x14ac:dyDescent="0.2">
      <c r="A6" s="24" t="s">
        <v>71</v>
      </c>
      <c r="B6" s="25" t="s">
        <v>17</v>
      </c>
      <c r="E6" s="7" t="s">
        <v>17</v>
      </c>
      <c r="F6" s="7" t="s">
        <v>17</v>
      </c>
      <c r="G6" s="7" t="s">
        <v>85</v>
      </c>
      <c r="H6" s="7" t="s">
        <v>86</v>
      </c>
      <c r="I6" s="8"/>
      <c r="J6" s="14">
        <v>2458781.41</v>
      </c>
      <c r="K6" s="15">
        <v>-2458781.41</v>
      </c>
    </row>
    <row r="7" spans="1:11" x14ac:dyDescent="0.2">
      <c r="A7" s="24" t="s">
        <v>12</v>
      </c>
      <c r="B7" s="25" t="s">
        <v>17</v>
      </c>
      <c r="E7" s="7" t="s">
        <v>17</v>
      </c>
      <c r="F7" s="7" t="s">
        <v>17</v>
      </c>
      <c r="G7" s="7" t="s">
        <v>87</v>
      </c>
      <c r="H7" s="7" t="s">
        <v>88</v>
      </c>
      <c r="I7" s="8"/>
      <c r="J7" s="14">
        <v>10413999.91</v>
      </c>
      <c r="K7" s="15">
        <v>-10413999.91</v>
      </c>
    </row>
    <row r="8" spans="1:11" x14ac:dyDescent="0.2">
      <c r="A8" s="24" t="s">
        <v>72</v>
      </c>
      <c r="B8" s="25" t="s">
        <v>17</v>
      </c>
      <c r="E8" s="7" t="s">
        <v>17</v>
      </c>
      <c r="F8" s="7" t="s">
        <v>17</v>
      </c>
      <c r="G8" s="7" t="s">
        <v>89</v>
      </c>
      <c r="H8" s="7" t="s">
        <v>90</v>
      </c>
      <c r="I8" s="8"/>
      <c r="J8" s="14">
        <v>980596.04</v>
      </c>
      <c r="K8" s="15">
        <v>-980596.04</v>
      </c>
    </row>
    <row r="9" spans="1:11" x14ac:dyDescent="0.2">
      <c r="A9" s="24" t="s">
        <v>73</v>
      </c>
      <c r="B9" s="25" t="s">
        <v>17</v>
      </c>
      <c r="E9" s="7" t="s">
        <v>17</v>
      </c>
      <c r="F9" s="7" t="s">
        <v>17</v>
      </c>
      <c r="G9" s="7" t="s">
        <v>91</v>
      </c>
      <c r="H9" s="7" t="s">
        <v>92</v>
      </c>
      <c r="I9" s="8"/>
      <c r="J9" s="14">
        <v>2461288.14</v>
      </c>
      <c r="K9" s="15">
        <v>-2461288.14</v>
      </c>
    </row>
    <row r="10" spans="1:11" x14ac:dyDescent="0.2">
      <c r="A10" s="24" t="s">
        <v>74</v>
      </c>
      <c r="B10" s="25" t="s">
        <v>17</v>
      </c>
      <c r="E10" s="7" t="s">
        <v>17</v>
      </c>
      <c r="F10" s="7" t="s">
        <v>17</v>
      </c>
      <c r="G10" s="7" t="s">
        <v>93</v>
      </c>
      <c r="H10" s="7" t="s">
        <v>94</v>
      </c>
      <c r="I10" s="8"/>
      <c r="J10" s="14">
        <v>983867.66</v>
      </c>
      <c r="K10" s="15">
        <v>-983867.66</v>
      </c>
    </row>
    <row r="11" spans="1:11" x14ac:dyDescent="0.2">
      <c r="A11" s="24" t="s">
        <v>75</v>
      </c>
      <c r="B11" s="25" t="s">
        <v>17</v>
      </c>
      <c r="E11" s="7" t="s">
        <v>17</v>
      </c>
      <c r="F11" s="7" t="s">
        <v>17</v>
      </c>
      <c r="G11" s="7" t="s">
        <v>103</v>
      </c>
      <c r="H11" s="7" t="s">
        <v>104</v>
      </c>
      <c r="I11" s="8"/>
      <c r="J11" s="14">
        <v>-2271.09</v>
      </c>
      <c r="K11" s="15">
        <v>2271.09</v>
      </c>
    </row>
    <row r="12" spans="1:11" x14ac:dyDescent="0.2">
      <c r="A12" s="24" t="s">
        <v>76</v>
      </c>
      <c r="B12" s="25" t="s">
        <v>17</v>
      </c>
      <c r="E12" s="7" t="s">
        <v>17</v>
      </c>
      <c r="F12" s="7" t="s">
        <v>17</v>
      </c>
      <c r="G12" s="7" t="s">
        <v>105</v>
      </c>
      <c r="H12" s="7" t="s">
        <v>104</v>
      </c>
      <c r="I12" s="8"/>
      <c r="J12" s="14">
        <v>-2028.99</v>
      </c>
      <c r="K12" s="15">
        <v>2028.99</v>
      </c>
    </row>
    <row r="13" spans="1:11" x14ac:dyDescent="0.2">
      <c r="A13" s="24" t="s">
        <v>77</v>
      </c>
      <c r="B13" s="25" t="s">
        <v>17</v>
      </c>
      <c r="E13" s="7" t="s">
        <v>17</v>
      </c>
      <c r="F13" s="7" t="s">
        <v>17</v>
      </c>
      <c r="G13" s="7" t="s">
        <v>95</v>
      </c>
      <c r="H13" s="7" t="s">
        <v>96</v>
      </c>
      <c r="I13" s="8"/>
      <c r="J13" s="14">
        <v>521368.62</v>
      </c>
      <c r="K13" s="15">
        <v>-521368.62</v>
      </c>
    </row>
    <row r="14" spans="1:11" x14ac:dyDescent="0.2">
      <c r="A14" s="24" t="s">
        <v>78</v>
      </c>
      <c r="B14" s="25" t="s">
        <v>17</v>
      </c>
      <c r="E14" s="7" t="s">
        <v>17</v>
      </c>
      <c r="F14" s="7" t="s">
        <v>17</v>
      </c>
      <c r="G14" s="7" t="s">
        <v>97</v>
      </c>
      <c r="H14" s="7" t="s">
        <v>98</v>
      </c>
      <c r="I14" s="8"/>
      <c r="J14" s="14">
        <v>179835383.24000001</v>
      </c>
      <c r="K14" s="15">
        <v>-179835383.24000001</v>
      </c>
    </row>
    <row r="15" spans="1:11" x14ac:dyDescent="0.2">
      <c r="A15" s="24" t="s">
        <v>79</v>
      </c>
      <c r="B15" s="25" t="s">
        <v>17</v>
      </c>
      <c r="E15" s="7" t="s">
        <v>17</v>
      </c>
      <c r="F15" s="7" t="s">
        <v>17</v>
      </c>
      <c r="G15" s="7" t="s">
        <v>99</v>
      </c>
      <c r="H15" s="7" t="s">
        <v>100</v>
      </c>
      <c r="I15" s="8"/>
      <c r="J15" s="14">
        <v>37845063.789999999</v>
      </c>
      <c r="K15" s="15">
        <v>-37845063.789999999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D2" sqref="D2"/>
    </sheetView>
  </sheetViews>
  <sheetFormatPr baseColWidth="10" defaultRowHeight="12.75" x14ac:dyDescent="0.2"/>
  <cols>
    <col min="1" max="1" width="70.28515625" bestFit="1" customWidth="1"/>
    <col min="2" max="2" width="31.28515625" bestFit="1" customWidth="1"/>
    <col min="3" max="3" width="19.85546875" bestFit="1" customWidth="1"/>
    <col min="4" max="4" width="33.85546875" bestFit="1" customWidth="1"/>
    <col min="5" max="5" width="15.85546875" bestFit="1" customWidth="1"/>
  </cols>
  <sheetData>
    <row r="1" spans="1:5" ht="38.25" x14ac:dyDescent="0.2">
      <c r="A1" s="6" t="s">
        <v>17</v>
      </c>
      <c r="B1" s="6" t="s">
        <v>12</v>
      </c>
      <c r="C1" s="11" t="s">
        <v>13</v>
      </c>
      <c r="D1" s="11" t="s">
        <v>18</v>
      </c>
      <c r="E1" s="11" t="s">
        <v>14</v>
      </c>
    </row>
    <row r="2" spans="1:5" x14ac:dyDescent="0.2">
      <c r="A2" s="7" t="s">
        <v>19</v>
      </c>
      <c r="B2" s="9" t="s">
        <v>15</v>
      </c>
      <c r="C2" s="10" t="e">
        <f ca="1">[1]!BExGetData("DP_1","00O2TQ2O5Z7FG1LQUKBHFL8QD","00O2TQ2O5Z7FNMWESK6OXPA1A","SUMME")</f>
        <v>#NAME?</v>
      </c>
      <c r="D2" s="13" t="e">
        <f ca="1">[1]!BExGetData("DP_1","00O2TQ2O5Z7DXCI5SS43RL13K","00O2TQ2O5Z7FNMWESK6OXPA1A","SUMME")</f>
        <v>#NAME?</v>
      </c>
      <c r="E2" s="12" t="e">
        <f ca="1">[1]!BExGetData("DP_1","00O2TQ2O5Z7FG1LQUKBHFLLDH","00O2TQ2O5Z7FNMWESK6OXPA1A","SUMME")</f>
        <v>#NAME?</v>
      </c>
    </row>
    <row r="3" spans="1:5" x14ac:dyDescent="0.2">
      <c r="A3" s="7" t="s">
        <v>17</v>
      </c>
      <c r="B3" s="7" t="s">
        <v>65</v>
      </c>
      <c r="C3" s="8" t="e">
        <f ca="1">[1]!BExGetData("DP_1","00O2TQ2O5Z7FG1LQUKBHFL8QD","00O2TQ2O5Z7FNMWESK6OXPA1A","#")</f>
        <v>#NAME?</v>
      </c>
      <c r="D3" s="14" t="e">
        <f ca="1">[1]!BExGetData("DP_1","00O2TQ2O5Z7DXCI5SS43RL13K","00O2TQ2O5Z7FNMWESK6OXPA1A","#")</f>
        <v>#NAME?</v>
      </c>
      <c r="E3" s="15" t="e">
        <f ca="1">[1]!BExGetData("DP_1","00O2TQ2O5Z7FG1LQUKBHFLLDH","00O2TQ2O5Z7FNMWESK6OXPA1A","#")</f>
        <v>#NAME?</v>
      </c>
    </row>
    <row r="13" spans="1:5" x14ac:dyDescent="0.2">
      <c r="A13" s="7"/>
      <c r="B13" s="16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D2662BD-E734-45D1-BF21-D585A9A75EA8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Egresos x Endeudamiento Neto</vt:lpstr>
      <vt:lpstr>Fechas</vt:lpstr>
      <vt:lpstr>Leyendas</vt:lpstr>
      <vt:lpstr>fuente2</vt:lpstr>
      <vt:lpstr>fuente1</vt:lpstr>
      <vt:lpstr>'Egresos x Endeudamiento Neto'!Área_de_impresión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5. Endeudamiento Neto</dc:title>
  <dc:creator>javier.ynoquio</dc:creator>
  <cp:lastModifiedBy>Suelem Janeth González Rodríguez</cp:lastModifiedBy>
  <cp:lastPrinted>2025-08-12T19:24:32Z</cp:lastPrinted>
  <dcterms:created xsi:type="dcterms:W3CDTF">2016-02-19T00:12:22Z</dcterms:created>
  <dcterms:modified xsi:type="dcterms:W3CDTF">2025-08-12T20:21:07Z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Egresos x Endeudamiento Neto</vt:lpwstr>
  </property>
  <property fmtid="{D5CDD505-2E9C-101B-9397-08002B2CF9AE}" pid="3" name="BExAnalyzer_OldName">
    <vt:lpwstr>5. Endeudamiento Neto(1KRFXLLE8IGE43LV0RFBF3ZBL).xlsx</vt:lpwstr>
  </property>
</Properties>
</file>